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4.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7335" tabRatio="871" firstSheet="24" activeTab="30"/>
  </bookViews>
  <sheets>
    <sheet name="Experiencia (iradio)" sheetId="2" r:id="rId1"/>
    <sheet name="Director (iradio)" sheetId="3" r:id="rId2"/>
    <sheet name="Financiero (iradio)" sheetId="30" r:id="rId3"/>
    <sheet name="Técnico (iradio)" sheetId="31" r:id="rId4"/>
    <sheet name="Administrativo (iradio)" sheetId="32" r:id="rId5"/>
    <sheet name="PONDERABLES (iradio)" sheetId="18" r:id="rId6"/>
    <sheet name="Experiencia (Dico)" sheetId="34" r:id="rId7"/>
    <sheet name="Director (Dico)" sheetId="35" r:id="rId8"/>
    <sheet name="Financiero (Dico)" sheetId="36" r:id="rId9"/>
    <sheet name="Técnico (Dico)" sheetId="37" r:id="rId10"/>
    <sheet name="Administrativo (Dico)" sheetId="38" r:id="rId11"/>
    <sheet name="PONDERABLES (Dico)" sheetId="39" r:id="rId12"/>
    <sheet name="Experiencia (Huawei)" sheetId="40" r:id="rId13"/>
    <sheet name="Director (Huawei)" sheetId="41" r:id="rId14"/>
    <sheet name="Financiero (Huawei)" sheetId="42" r:id="rId15"/>
    <sheet name="Técnico (Huawei)" sheetId="43" r:id="rId16"/>
    <sheet name="Administrativo (Huawei)" sheetId="44" r:id="rId17"/>
    <sheet name="PONDERABLES (Huawei)" sheetId="45" r:id="rId18"/>
    <sheet name="Experiencia (Balum)" sheetId="46" r:id="rId19"/>
    <sheet name="Director (Balum)" sheetId="47" r:id="rId20"/>
    <sheet name="Financiero (Balum)" sheetId="48" r:id="rId21"/>
    <sheet name="Técnico (Balum)" sheetId="49" r:id="rId22"/>
    <sheet name="Administrativo (Balum)" sheetId="50" r:id="rId23"/>
    <sheet name="PONDERABLES (Balum)" sheetId="51" r:id="rId24"/>
    <sheet name="Experiencia (OSC)" sheetId="52" r:id="rId25"/>
    <sheet name="Director (OSC)" sheetId="53" r:id="rId26"/>
    <sheet name="Financiero (OSC)" sheetId="54" r:id="rId27"/>
    <sheet name="Técnico (OSC)" sheetId="55" r:id="rId28"/>
    <sheet name="Administrativo (OSC)" sheetId="56" r:id="rId29"/>
    <sheet name="PONDERABLES (OSC)" sheetId="57" r:id="rId30"/>
    <sheet name="INFORME CONSOLIDADO" sheetId="33" r:id="rId31"/>
  </sheets>
  <definedNames>
    <definedName name="_xlnm.Print_Area" localSheetId="30">'INFORME CONSOLIDADO'!$A$1:$Q$42</definedName>
  </definedNames>
  <calcPr calcId="145621"/>
</workbook>
</file>

<file path=xl/calcChain.xml><?xml version="1.0" encoding="utf-8"?>
<calcChain xmlns="http://schemas.openxmlformats.org/spreadsheetml/2006/main">
  <c r="K18" i="56" l="1"/>
  <c r="E35" i="53"/>
  <c r="D33" i="53"/>
  <c r="N35" i="33"/>
  <c r="N33" i="33"/>
  <c r="M35" i="33"/>
  <c r="M34" i="33"/>
  <c r="M33" i="33"/>
  <c r="L35" i="33"/>
  <c r="L33" i="33"/>
  <c r="K35" i="33"/>
  <c r="K34" i="33"/>
  <c r="K33" i="33"/>
  <c r="H38" i="33"/>
  <c r="H37" i="33"/>
  <c r="H36" i="33"/>
  <c r="H35" i="33"/>
  <c r="H34" i="33"/>
  <c r="H33" i="33"/>
  <c r="G39" i="33"/>
  <c r="G38" i="33"/>
  <c r="G37" i="33"/>
  <c r="G36" i="33"/>
  <c r="G35" i="33"/>
  <c r="G34" i="33"/>
  <c r="G33" i="33"/>
  <c r="F38" i="33"/>
  <c r="F37" i="33"/>
  <c r="F36" i="33"/>
  <c r="F35" i="33"/>
  <c r="F34" i="33"/>
  <c r="F33" i="33"/>
  <c r="E39" i="33"/>
  <c r="E38" i="33"/>
  <c r="E37" i="33"/>
  <c r="E36" i="33"/>
  <c r="E35" i="33"/>
  <c r="E34" i="33"/>
  <c r="E33" i="33"/>
  <c r="C33" i="33"/>
  <c r="D36" i="57"/>
  <c r="I27" i="56"/>
  <c r="J27" i="56" s="1"/>
  <c r="K27" i="56" s="1"/>
  <c r="J26" i="56"/>
  <c r="K26" i="56" s="1"/>
  <c r="I26" i="56"/>
  <c r="I25" i="56"/>
  <c r="J25" i="56" s="1"/>
  <c r="K25" i="56" s="1"/>
  <c r="I24" i="56"/>
  <c r="J24" i="56" s="1"/>
  <c r="K24" i="56" s="1"/>
  <c r="I23" i="56"/>
  <c r="J23" i="56" s="1"/>
  <c r="K23" i="56" s="1"/>
  <c r="J22" i="56"/>
  <c r="K22" i="56" s="1"/>
  <c r="I22" i="56"/>
  <c r="I21" i="56"/>
  <c r="J21" i="56" s="1"/>
  <c r="K21" i="56" s="1"/>
  <c r="I20" i="56"/>
  <c r="J20" i="56" s="1"/>
  <c r="K20" i="56" s="1"/>
  <c r="I19" i="56"/>
  <c r="J19" i="56" s="1"/>
  <c r="K19" i="56" s="1"/>
  <c r="J18" i="56"/>
  <c r="I18" i="56"/>
  <c r="G35" i="55"/>
  <c r="F35" i="55"/>
  <c r="E35" i="55"/>
  <c r="I29" i="55"/>
  <c r="J29" i="55" s="1"/>
  <c r="K29" i="55" s="1"/>
  <c r="I28" i="55"/>
  <c r="J28" i="55" s="1"/>
  <c r="K28" i="55" s="1"/>
  <c r="I27" i="55"/>
  <c r="J27" i="55" s="1"/>
  <c r="K27" i="55" s="1"/>
  <c r="J26" i="55"/>
  <c r="K26" i="55" s="1"/>
  <c r="I26" i="55"/>
  <c r="I25" i="55"/>
  <c r="J25" i="55" s="1"/>
  <c r="K25" i="55" s="1"/>
  <c r="I24" i="55"/>
  <c r="J24" i="55" s="1"/>
  <c r="K24" i="55" s="1"/>
  <c r="I23" i="55"/>
  <c r="J23" i="55" s="1"/>
  <c r="K23" i="55" s="1"/>
  <c r="J22" i="55"/>
  <c r="I22" i="55"/>
  <c r="I21" i="55"/>
  <c r="J21" i="55" s="1"/>
  <c r="I20" i="55"/>
  <c r="J20" i="55" s="1"/>
  <c r="I26" i="54"/>
  <c r="J26" i="54" s="1"/>
  <c r="K26" i="54" s="1"/>
  <c r="I25" i="54"/>
  <c r="J25" i="54" s="1"/>
  <c r="K25" i="54" s="1"/>
  <c r="J24" i="54"/>
  <c r="K24" i="54" s="1"/>
  <c r="I24" i="54"/>
  <c r="I23" i="54"/>
  <c r="J23" i="54" s="1"/>
  <c r="K23" i="54" s="1"/>
  <c r="I22" i="54"/>
  <c r="J22" i="54" s="1"/>
  <c r="K22" i="54" s="1"/>
  <c r="I21" i="54"/>
  <c r="J21" i="54" s="1"/>
  <c r="K21" i="54" s="1"/>
  <c r="J20" i="54"/>
  <c r="K20" i="54" s="1"/>
  <c r="I20" i="54"/>
  <c r="I19" i="54"/>
  <c r="J19" i="54" s="1"/>
  <c r="K19" i="54" s="1"/>
  <c r="I18" i="54"/>
  <c r="J18" i="54" s="1"/>
  <c r="K18" i="54" s="1"/>
  <c r="I17" i="54"/>
  <c r="J17" i="54" s="1"/>
  <c r="F34" i="53"/>
  <c r="E34" i="53"/>
  <c r="I28" i="53"/>
  <c r="J28" i="53" s="1"/>
  <c r="K28" i="53" s="1"/>
  <c r="I27" i="53"/>
  <c r="J27" i="53" s="1"/>
  <c r="K27" i="53" s="1"/>
  <c r="K26" i="53"/>
  <c r="J26" i="53"/>
  <c r="I26" i="53"/>
  <c r="J25" i="53"/>
  <c r="K25" i="53" s="1"/>
  <c r="I25" i="53"/>
  <c r="I24" i="53"/>
  <c r="J24" i="53" s="1"/>
  <c r="K24" i="53" s="1"/>
  <c r="I23" i="53"/>
  <c r="J23" i="53" s="1"/>
  <c r="K23" i="53" s="1"/>
  <c r="K22" i="53"/>
  <c r="J22" i="53"/>
  <c r="I22" i="53"/>
  <c r="J21" i="53"/>
  <c r="I21" i="53"/>
  <c r="I20" i="53"/>
  <c r="J20" i="53" s="1"/>
  <c r="K20" i="53" s="1"/>
  <c r="I19" i="53"/>
  <c r="J19" i="53" s="1"/>
  <c r="K19" i="53" s="1"/>
  <c r="K8" i="52"/>
  <c r="K9" i="52" s="1"/>
  <c r="K7" i="52"/>
  <c r="K6" i="52"/>
  <c r="K28" i="56" l="1"/>
  <c r="D29" i="56" s="1"/>
  <c r="D31" i="56" s="1"/>
  <c r="K30" i="55"/>
  <c r="D31" i="55" s="1"/>
  <c r="D33" i="55" s="1"/>
  <c r="D36" i="55"/>
  <c r="K27" i="54"/>
  <c r="D28" i="54" s="1"/>
  <c r="D30" i="54" s="1"/>
  <c r="K29" i="53"/>
  <c r="D30" i="53" s="1"/>
  <c r="D32" i="53" s="1"/>
  <c r="D35" i="53" l="1"/>
  <c r="G36" i="49" l="1"/>
  <c r="F36" i="49"/>
  <c r="D34" i="49"/>
  <c r="F36" i="47"/>
  <c r="E36" i="47"/>
  <c r="D34" i="47"/>
  <c r="K23" i="47"/>
  <c r="J21" i="47"/>
  <c r="I21" i="47"/>
  <c r="K18" i="50"/>
  <c r="N28" i="33"/>
  <c r="N26" i="33"/>
  <c r="M28" i="33"/>
  <c r="M27" i="33"/>
  <c r="M26" i="33"/>
  <c r="L28" i="33"/>
  <c r="L26" i="33"/>
  <c r="K28" i="33"/>
  <c r="K27" i="33"/>
  <c r="K26" i="33"/>
  <c r="H31" i="33"/>
  <c r="H30" i="33"/>
  <c r="H28" i="33"/>
  <c r="H27" i="33"/>
  <c r="H26" i="33"/>
  <c r="G32" i="33"/>
  <c r="G31" i="33"/>
  <c r="G30" i="33"/>
  <c r="G29" i="33"/>
  <c r="G28" i="33"/>
  <c r="G27" i="33"/>
  <c r="G26" i="33"/>
  <c r="F31" i="33"/>
  <c r="F30" i="33"/>
  <c r="F29" i="33"/>
  <c r="F28" i="33"/>
  <c r="F27" i="33"/>
  <c r="F26" i="33"/>
  <c r="E32" i="33"/>
  <c r="E31" i="33"/>
  <c r="E30" i="33"/>
  <c r="E29" i="33"/>
  <c r="E28" i="33"/>
  <c r="E27" i="33"/>
  <c r="E26" i="33"/>
  <c r="C26" i="33"/>
  <c r="D36" i="51"/>
  <c r="I27" i="50"/>
  <c r="J27" i="50" s="1"/>
  <c r="K27" i="50" s="1"/>
  <c r="I26" i="50"/>
  <c r="J26" i="50" s="1"/>
  <c r="K26" i="50" s="1"/>
  <c r="J25" i="50"/>
  <c r="K25" i="50" s="1"/>
  <c r="I25" i="50"/>
  <c r="I24" i="50"/>
  <c r="J24" i="50" s="1"/>
  <c r="K24" i="50" s="1"/>
  <c r="I23" i="50"/>
  <c r="J23" i="50" s="1"/>
  <c r="K23" i="50" s="1"/>
  <c r="I22" i="50"/>
  <c r="J22" i="50" s="1"/>
  <c r="K22" i="50" s="1"/>
  <c r="J21" i="50"/>
  <c r="K21" i="50" s="1"/>
  <c r="I21" i="50"/>
  <c r="I20" i="50"/>
  <c r="J20" i="50" s="1"/>
  <c r="I19" i="50"/>
  <c r="J19" i="50" s="1"/>
  <c r="I18" i="50"/>
  <c r="J18" i="50" s="1"/>
  <c r="G35" i="49"/>
  <c r="F35" i="49"/>
  <c r="E35" i="49"/>
  <c r="I29" i="49"/>
  <c r="J29" i="49" s="1"/>
  <c r="K29" i="49" s="1"/>
  <c r="I28" i="49"/>
  <c r="J28" i="49" s="1"/>
  <c r="K28" i="49" s="1"/>
  <c r="J27" i="49"/>
  <c r="K27" i="49" s="1"/>
  <c r="I27" i="49"/>
  <c r="I26" i="49"/>
  <c r="J26" i="49" s="1"/>
  <c r="K26" i="49" s="1"/>
  <c r="I25" i="49"/>
  <c r="J25" i="49" s="1"/>
  <c r="K25" i="49" s="1"/>
  <c r="G24" i="49"/>
  <c r="I24" i="49" s="1"/>
  <c r="J24" i="49" s="1"/>
  <c r="K24" i="49" s="1"/>
  <c r="G23" i="49"/>
  <c r="I23" i="49" s="1"/>
  <c r="J23" i="49" s="1"/>
  <c r="K23" i="49" s="1"/>
  <c r="I22" i="49"/>
  <c r="J22" i="49" s="1"/>
  <c r="K22" i="49" s="1"/>
  <c r="G21" i="49"/>
  <c r="I21" i="49" s="1"/>
  <c r="J21" i="49" s="1"/>
  <c r="K21" i="49" s="1"/>
  <c r="J20" i="49"/>
  <c r="K20" i="49" s="1"/>
  <c r="I20" i="49"/>
  <c r="I26" i="48"/>
  <c r="J26" i="48" s="1"/>
  <c r="K26" i="48" s="1"/>
  <c r="J25" i="48"/>
  <c r="K25" i="48" s="1"/>
  <c r="I25" i="48"/>
  <c r="I24" i="48"/>
  <c r="J24" i="48" s="1"/>
  <c r="K24" i="48" s="1"/>
  <c r="I23" i="48"/>
  <c r="J23" i="48" s="1"/>
  <c r="K23" i="48" s="1"/>
  <c r="I22" i="48"/>
  <c r="J22" i="48" s="1"/>
  <c r="K22" i="48" s="1"/>
  <c r="J21" i="48"/>
  <c r="K21" i="48" s="1"/>
  <c r="I21" i="48"/>
  <c r="I20" i="48"/>
  <c r="J20" i="48" s="1"/>
  <c r="K20" i="48" s="1"/>
  <c r="I19" i="48"/>
  <c r="J19" i="48" s="1"/>
  <c r="I18" i="48"/>
  <c r="J18" i="48" s="1"/>
  <c r="J17" i="48"/>
  <c r="I17" i="48"/>
  <c r="F35" i="47"/>
  <c r="E35" i="47"/>
  <c r="I29" i="47"/>
  <c r="J29" i="47" s="1"/>
  <c r="I28" i="47"/>
  <c r="J28" i="47" s="1"/>
  <c r="K28" i="47" s="1"/>
  <c r="I27" i="47"/>
  <c r="J27" i="47" s="1"/>
  <c r="K27" i="47" s="1"/>
  <c r="I26" i="47"/>
  <c r="J26" i="47" s="1"/>
  <c r="K26" i="47" s="1"/>
  <c r="I25" i="47"/>
  <c r="J25" i="47" s="1"/>
  <c r="K25" i="47" s="1"/>
  <c r="J24" i="47"/>
  <c r="K24" i="47" s="1"/>
  <c r="I24" i="47"/>
  <c r="I23" i="47"/>
  <c r="J23" i="47" s="1"/>
  <c r="J22" i="47"/>
  <c r="I22" i="47"/>
  <c r="I20" i="47"/>
  <c r="J20" i="47" s="1"/>
  <c r="K20" i="47" s="1"/>
  <c r="J19" i="47"/>
  <c r="K19" i="47" s="1"/>
  <c r="I19" i="47"/>
  <c r="K8" i="46"/>
  <c r="K7" i="46"/>
  <c r="K6" i="46"/>
  <c r="K27" i="48" l="1"/>
  <c r="D28" i="48" s="1"/>
  <c r="D30" i="48" s="1"/>
  <c r="K9" i="46"/>
  <c r="K28" i="50"/>
  <c r="D29" i="50" s="1"/>
  <c r="D31" i="50" s="1"/>
  <c r="K30" i="49"/>
  <c r="K30" i="47"/>
  <c r="D31" i="47" s="1"/>
  <c r="D33" i="47" s="1"/>
  <c r="D36" i="47"/>
  <c r="N21" i="33"/>
  <c r="N19" i="33"/>
  <c r="M21" i="33"/>
  <c r="M20" i="33"/>
  <c r="M19" i="33"/>
  <c r="L21" i="33"/>
  <c r="L19" i="33"/>
  <c r="K21" i="33"/>
  <c r="K20" i="33"/>
  <c r="K19" i="33"/>
  <c r="H24" i="33"/>
  <c r="H23" i="33"/>
  <c r="H22" i="33"/>
  <c r="H21" i="33"/>
  <c r="H20" i="33"/>
  <c r="H19" i="33"/>
  <c r="G25" i="33"/>
  <c r="G24" i="33"/>
  <c r="G23" i="33"/>
  <c r="G22" i="33"/>
  <c r="G21" i="33"/>
  <c r="G20" i="33"/>
  <c r="G19" i="33"/>
  <c r="F24" i="33"/>
  <c r="F23" i="33"/>
  <c r="F22" i="33"/>
  <c r="F21" i="33"/>
  <c r="F20" i="33"/>
  <c r="F19" i="33"/>
  <c r="E25" i="33"/>
  <c r="E24" i="33"/>
  <c r="E23" i="33"/>
  <c r="E22" i="33"/>
  <c r="E21" i="33"/>
  <c r="E20" i="33"/>
  <c r="E19" i="33"/>
  <c r="C19" i="33"/>
  <c r="D36" i="45"/>
  <c r="I27" i="44"/>
  <c r="J27" i="44" s="1"/>
  <c r="K27" i="44" s="1"/>
  <c r="I26" i="44"/>
  <c r="J26" i="44" s="1"/>
  <c r="K26" i="44" s="1"/>
  <c r="I25" i="44"/>
  <c r="J25" i="44" s="1"/>
  <c r="K25" i="44" s="1"/>
  <c r="I24" i="44"/>
  <c r="J24" i="44" s="1"/>
  <c r="K24" i="44" s="1"/>
  <c r="I23" i="44"/>
  <c r="J23" i="44" s="1"/>
  <c r="K23" i="44" s="1"/>
  <c r="I22" i="44"/>
  <c r="J22" i="44" s="1"/>
  <c r="K22" i="44" s="1"/>
  <c r="I21" i="44"/>
  <c r="J21" i="44" s="1"/>
  <c r="K21" i="44" s="1"/>
  <c r="J20" i="44"/>
  <c r="K20" i="44" s="1"/>
  <c r="I20" i="44"/>
  <c r="I19" i="44"/>
  <c r="J19" i="44" s="1"/>
  <c r="K19" i="44" s="1"/>
  <c r="I18" i="44"/>
  <c r="J18" i="44" s="1"/>
  <c r="D36" i="43"/>
  <c r="G35" i="43"/>
  <c r="F35" i="43"/>
  <c r="E35" i="43"/>
  <c r="J29" i="43"/>
  <c r="K29" i="43" s="1"/>
  <c r="I29" i="43"/>
  <c r="I28" i="43"/>
  <c r="J28" i="43" s="1"/>
  <c r="K28" i="43" s="1"/>
  <c r="I27" i="43"/>
  <c r="J27" i="43" s="1"/>
  <c r="K27" i="43" s="1"/>
  <c r="I26" i="43"/>
  <c r="J26" i="43" s="1"/>
  <c r="K26" i="43" s="1"/>
  <c r="J25" i="43"/>
  <c r="K25" i="43" s="1"/>
  <c r="I25" i="43"/>
  <c r="I24" i="43"/>
  <c r="J24" i="43" s="1"/>
  <c r="K24" i="43" s="1"/>
  <c r="I23" i="43"/>
  <c r="J23" i="43" s="1"/>
  <c r="K23" i="43" s="1"/>
  <c r="I22" i="43"/>
  <c r="J22" i="43" s="1"/>
  <c r="I21" i="43"/>
  <c r="J21" i="43" s="1"/>
  <c r="I20" i="43"/>
  <c r="J20" i="43" s="1"/>
  <c r="I26" i="42"/>
  <c r="J26" i="42" s="1"/>
  <c r="K26" i="42" s="1"/>
  <c r="I25" i="42"/>
  <c r="J25" i="42" s="1"/>
  <c r="K25" i="42" s="1"/>
  <c r="I24" i="42"/>
  <c r="J24" i="42" s="1"/>
  <c r="K24" i="42" s="1"/>
  <c r="J23" i="42"/>
  <c r="K23" i="42" s="1"/>
  <c r="I23" i="42"/>
  <c r="I22" i="42"/>
  <c r="J22" i="42" s="1"/>
  <c r="K22" i="42" s="1"/>
  <c r="I21" i="42"/>
  <c r="J21" i="42" s="1"/>
  <c r="K21" i="42" s="1"/>
  <c r="I20" i="42"/>
  <c r="J20" i="42" s="1"/>
  <c r="K20" i="42" s="1"/>
  <c r="I19" i="42"/>
  <c r="J19" i="42" s="1"/>
  <c r="K19" i="42" s="1"/>
  <c r="I18" i="42"/>
  <c r="J18" i="42" s="1"/>
  <c r="K18" i="42" s="1"/>
  <c r="I17" i="42"/>
  <c r="J17" i="42" s="1"/>
  <c r="F34" i="41"/>
  <c r="E34" i="41"/>
  <c r="I28" i="41"/>
  <c r="J28" i="41" s="1"/>
  <c r="K28" i="41" s="1"/>
  <c r="I27" i="41"/>
  <c r="J27" i="41" s="1"/>
  <c r="K27" i="41" s="1"/>
  <c r="J26" i="41"/>
  <c r="K26" i="41" s="1"/>
  <c r="I26" i="41"/>
  <c r="I25" i="41"/>
  <c r="J25" i="41" s="1"/>
  <c r="K25" i="41" s="1"/>
  <c r="I24" i="41"/>
  <c r="J24" i="41" s="1"/>
  <c r="K24" i="41" s="1"/>
  <c r="I23" i="41"/>
  <c r="J23" i="41" s="1"/>
  <c r="K23" i="41" s="1"/>
  <c r="I22" i="41"/>
  <c r="J22" i="41" s="1"/>
  <c r="I21" i="41"/>
  <c r="J21" i="41" s="1"/>
  <c r="J20" i="41"/>
  <c r="K20" i="41" s="1"/>
  <c r="I20" i="41"/>
  <c r="I19" i="41"/>
  <c r="J19" i="41" s="1"/>
  <c r="K19" i="41" s="1"/>
  <c r="I8" i="40"/>
  <c r="K8" i="40" s="1"/>
  <c r="I7" i="40"/>
  <c r="K7" i="40" s="1"/>
  <c r="K6" i="40"/>
  <c r="D36" i="49" l="1"/>
  <c r="D31" i="49"/>
  <c r="D33" i="49" s="1"/>
  <c r="K9" i="40"/>
  <c r="K28" i="44"/>
  <c r="D29" i="44" s="1"/>
  <c r="D31" i="44" s="1"/>
  <c r="K30" i="43"/>
  <c r="D31" i="43" s="1"/>
  <c r="D33" i="43" s="1"/>
  <c r="K27" i="42"/>
  <c r="D28" i="42" s="1"/>
  <c r="D30" i="42" s="1"/>
  <c r="F35" i="41"/>
  <c r="D33" i="41"/>
  <c r="D35" i="41" s="1"/>
  <c r="K29" i="41"/>
  <c r="D30" i="41" s="1"/>
  <c r="D32" i="41" s="1"/>
  <c r="N14" i="33" l="1"/>
  <c r="N12" i="33"/>
  <c r="M14" i="33"/>
  <c r="M13" i="33"/>
  <c r="M12" i="33"/>
  <c r="L14" i="33"/>
  <c r="L12" i="33"/>
  <c r="K14" i="33"/>
  <c r="K13" i="33"/>
  <c r="K12" i="33"/>
  <c r="P12" i="33" l="1"/>
  <c r="H17" i="33"/>
  <c r="H16" i="33"/>
  <c r="H15" i="33"/>
  <c r="H14" i="33"/>
  <c r="H13" i="33"/>
  <c r="H12" i="33"/>
  <c r="G18" i="33"/>
  <c r="G17" i="33"/>
  <c r="G16" i="33"/>
  <c r="G15" i="33"/>
  <c r="G14" i="33"/>
  <c r="G13" i="33"/>
  <c r="G12" i="33"/>
  <c r="F17" i="33"/>
  <c r="F16" i="33"/>
  <c r="F15" i="33"/>
  <c r="F14" i="33"/>
  <c r="F13" i="33"/>
  <c r="F12" i="33"/>
  <c r="E18" i="33"/>
  <c r="E17" i="33"/>
  <c r="E16" i="33"/>
  <c r="E15" i="33"/>
  <c r="E14" i="33"/>
  <c r="E13" i="33"/>
  <c r="E12" i="33"/>
  <c r="C12" i="33" l="1"/>
  <c r="D36" i="39"/>
  <c r="I27" i="38"/>
  <c r="J27" i="38" s="1"/>
  <c r="K27" i="38" s="1"/>
  <c r="I26" i="38"/>
  <c r="J26" i="38" s="1"/>
  <c r="K26" i="38" s="1"/>
  <c r="I25" i="38"/>
  <c r="J25" i="38" s="1"/>
  <c r="K25" i="38" s="1"/>
  <c r="I24" i="38"/>
  <c r="J24" i="38" s="1"/>
  <c r="K24" i="38" s="1"/>
  <c r="J23" i="38"/>
  <c r="K23" i="38" s="1"/>
  <c r="I23" i="38"/>
  <c r="I22" i="38"/>
  <c r="J22" i="38" s="1"/>
  <c r="K22" i="38" s="1"/>
  <c r="I21" i="38"/>
  <c r="J21" i="38" s="1"/>
  <c r="K21" i="38" s="1"/>
  <c r="I20" i="38"/>
  <c r="J20" i="38" s="1"/>
  <c r="K20" i="38" s="1"/>
  <c r="I19" i="38"/>
  <c r="J19" i="38" s="1"/>
  <c r="K19" i="38" s="1"/>
  <c r="K28" i="38" s="1"/>
  <c r="D29" i="38" s="1"/>
  <c r="D31" i="38" s="1"/>
  <c r="J18" i="38"/>
  <c r="I18" i="38"/>
  <c r="D36" i="37"/>
  <c r="G35" i="37"/>
  <c r="F35" i="37"/>
  <c r="E35" i="37"/>
  <c r="I29" i="37"/>
  <c r="J29" i="37" s="1"/>
  <c r="K29" i="37" s="1"/>
  <c r="I28" i="37"/>
  <c r="J28" i="37" s="1"/>
  <c r="K28" i="37" s="1"/>
  <c r="J27" i="37"/>
  <c r="K27" i="37" s="1"/>
  <c r="I27" i="37"/>
  <c r="I26" i="37"/>
  <c r="J26" i="37" s="1"/>
  <c r="K26" i="37" s="1"/>
  <c r="I25" i="37"/>
  <c r="J25" i="37" s="1"/>
  <c r="K25" i="37" s="1"/>
  <c r="I24" i="37"/>
  <c r="J24" i="37" s="1"/>
  <c r="I23" i="37"/>
  <c r="J23" i="37" s="1"/>
  <c r="K23" i="37" s="1"/>
  <c r="J22" i="37"/>
  <c r="K22" i="37" s="1"/>
  <c r="I22" i="37"/>
  <c r="I21" i="37"/>
  <c r="J21" i="37" s="1"/>
  <c r="K21" i="37" s="1"/>
  <c r="I20" i="37"/>
  <c r="J20" i="37" s="1"/>
  <c r="J26" i="36"/>
  <c r="K26" i="36" s="1"/>
  <c r="I26" i="36"/>
  <c r="I25" i="36"/>
  <c r="J25" i="36" s="1"/>
  <c r="K25" i="36" s="1"/>
  <c r="J24" i="36"/>
  <c r="K24" i="36" s="1"/>
  <c r="I24" i="36"/>
  <c r="I23" i="36"/>
  <c r="J23" i="36" s="1"/>
  <c r="K23" i="36" s="1"/>
  <c r="I22" i="36"/>
  <c r="J22" i="36" s="1"/>
  <c r="K22" i="36" s="1"/>
  <c r="I21" i="36"/>
  <c r="J21" i="36" s="1"/>
  <c r="K21" i="36" s="1"/>
  <c r="I20" i="36"/>
  <c r="J20" i="36" s="1"/>
  <c r="K20" i="36" s="1"/>
  <c r="I19" i="36"/>
  <c r="J19" i="36" s="1"/>
  <c r="K19" i="36" s="1"/>
  <c r="I18" i="36"/>
  <c r="J18" i="36" s="1"/>
  <c r="I17" i="36"/>
  <c r="J17" i="36" s="1"/>
  <c r="F34" i="35"/>
  <c r="E34" i="35"/>
  <c r="I28" i="35"/>
  <c r="J28" i="35" s="1"/>
  <c r="K28" i="35" s="1"/>
  <c r="I27" i="35"/>
  <c r="J27" i="35" s="1"/>
  <c r="K27" i="35" s="1"/>
  <c r="I26" i="35"/>
  <c r="J26" i="35" s="1"/>
  <c r="I25" i="35"/>
  <c r="J25" i="35" s="1"/>
  <c r="I24" i="35"/>
  <c r="J24" i="35" s="1"/>
  <c r="I23" i="35"/>
  <c r="J23" i="35" s="1"/>
  <c r="K23" i="35" s="1"/>
  <c r="I22" i="35"/>
  <c r="J22" i="35" s="1"/>
  <c r="K22" i="35" s="1"/>
  <c r="I21" i="35"/>
  <c r="J21" i="35" s="1"/>
  <c r="K21" i="35" s="1"/>
  <c r="I20" i="35"/>
  <c r="J20" i="35" s="1"/>
  <c r="K20" i="35" s="1"/>
  <c r="I19" i="35"/>
  <c r="J19" i="35" s="1"/>
  <c r="K19" i="35" s="1"/>
  <c r="R13" i="34"/>
  <c r="O13" i="34"/>
  <c r="P13" i="34" s="1"/>
  <c r="T13" i="34" s="1"/>
  <c r="R12" i="34"/>
  <c r="O12" i="34"/>
  <c r="P12" i="34" s="1"/>
  <c r="K8" i="34"/>
  <c r="K7" i="34"/>
  <c r="K6" i="34"/>
  <c r="K9" i="34" s="1"/>
  <c r="K30" i="37" l="1"/>
  <c r="D31" i="37" s="1"/>
  <c r="D33" i="37" s="1"/>
  <c r="K27" i="36"/>
  <c r="D28" i="36" s="1"/>
  <c r="D30" i="36" s="1"/>
  <c r="F35" i="35"/>
  <c r="D33" i="35"/>
  <c r="D35" i="35" s="1"/>
  <c r="K29" i="35"/>
  <c r="D30" i="35" s="1"/>
  <c r="D32" i="35" s="1"/>
  <c r="S12" i="34"/>
  <c r="S14" i="34" s="1"/>
  <c r="P14" i="34"/>
  <c r="T12" i="34"/>
  <c r="T14" i="34" s="1"/>
  <c r="S13" i="34"/>
  <c r="I26" i="3" l="1"/>
  <c r="J26" i="3" s="1"/>
  <c r="K26" i="3" s="1"/>
  <c r="I24" i="3"/>
  <c r="J24" i="3" s="1"/>
  <c r="K24" i="3" s="1"/>
  <c r="E35" i="3" s="1"/>
  <c r="I19" i="3"/>
  <c r="J19" i="3" s="1"/>
  <c r="I27" i="3"/>
  <c r="J27" i="3" s="1"/>
  <c r="K27" i="3" s="1"/>
  <c r="I28" i="3"/>
  <c r="J28" i="3" s="1"/>
  <c r="K28" i="3" s="1"/>
  <c r="K19" i="3" l="1"/>
  <c r="R8" i="2"/>
  <c r="K6" i="2"/>
  <c r="P33" i="33" l="1"/>
  <c r="P26" i="33"/>
  <c r="P19" i="33"/>
  <c r="C5" i="33"/>
  <c r="N7" i="33"/>
  <c r="N5" i="33"/>
  <c r="M7" i="33"/>
  <c r="M6" i="33"/>
  <c r="M5" i="33"/>
  <c r="L7" i="33"/>
  <c r="L5" i="33"/>
  <c r="K7" i="33"/>
  <c r="K6" i="33"/>
  <c r="K5" i="33"/>
  <c r="H10" i="33"/>
  <c r="H9" i="33"/>
  <c r="H8" i="33"/>
  <c r="H7" i="33"/>
  <c r="H6" i="33"/>
  <c r="H5" i="33"/>
  <c r="G11" i="33"/>
  <c r="G10" i="33"/>
  <c r="G9" i="33"/>
  <c r="G8" i="33"/>
  <c r="G7" i="33"/>
  <c r="G6" i="33"/>
  <c r="G5" i="33"/>
  <c r="F10" i="33"/>
  <c r="F9" i="33"/>
  <c r="F8" i="33"/>
  <c r="F7" i="33"/>
  <c r="F6" i="33"/>
  <c r="F5" i="33"/>
  <c r="E11" i="33"/>
  <c r="E10" i="33"/>
  <c r="E9" i="33"/>
  <c r="E8" i="33"/>
  <c r="E7" i="33"/>
  <c r="E6" i="33"/>
  <c r="E5" i="33"/>
  <c r="P5" i="33" l="1"/>
  <c r="D36" i="18"/>
  <c r="I27" i="32"/>
  <c r="J27" i="32" s="1"/>
  <c r="K27" i="32" s="1"/>
  <c r="I26" i="32"/>
  <c r="J26" i="32" s="1"/>
  <c r="K26" i="32" s="1"/>
  <c r="I25" i="32"/>
  <c r="J25" i="32" s="1"/>
  <c r="K25" i="32" s="1"/>
  <c r="I24" i="32"/>
  <c r="J24" i="32" s="1"/>
  <c r="K24" i="32" s="1"/>
  <c r="I23" i="32"/>
  <c r="J23" i="32" s="1"/>
  <c r="K23" i="32" s="1"/>
  <c r="I22" i="32"/>
  <c r="J22" i="32" s="1"/>
  <c r="K22" i="32" s="1"/>
  <c r="I21" i="32"/>
  <c r="J21" i="32" s="1"/>
  <c r="K21" i="32" s="1"/>
  <c r="I20" i="32"/>
  <c r="J20" i="32" s="1"/>
  <c r="K20" i="32" s="1"/>
  <c r="I19" i="32"/>
  <c r="J19" i="32" s="1"/>
  <c r="K19" i="32" s="1"/>
  <c r="I18" i="32"/>
  <c r="J18" i="32" s="1"/>
  <c r="K18" i="32" s="1"/>
  <c r="G35" i="31"/>
  <c r="F35" i="31"/>
  <c r="E35" i="31"/>
  <c r="I29" i="31"/>
  <c r="J29" i="31" s="1"/>
  <c r="K29" i="31" s="1"/>
  <c r="I28" i="31"/>
  <c r="J28" i="31" s="1"/>
  <c r="K28" i="31" s="1"/>
  <c r="I27" i="31"/>
  <c r="J27" i="31" s="1"/>
  <c r="K27" i="31" s="1"/>
  <c r="I26" i="31"/>
  <c r="J26" i="31" s="1"/>
  <c r="K26" i="31" s="1"/>
  <c r="I25" i="31"/>
  <c r="J25" i="31" s="1"/>
  <c r="I23" i="31"/>
  <c r="J23" i="31" s="1"/>
  <c r="K23" i="31" s="1"/>
  <c r="I22" i="31"/>
  <c r="J22" i="31" s="1"/>
  <c r="K22" i="31" s="1"/>
  <c r="I21" i="31"/>
  <c r="J21" i="31" s="1"/>
  <c r="K21" i="31" s="1"/>
  <c r="I24" i="31"/>
  <c r="J24" i="31" s="1"/>
  <c r="I20" i="31"/>
  <c r="J20" i="31" s="1"/>
  <c r="I26" i="30"/>
  <c r="J26" i="30" s="1"/>
  <c r="K26" i="30" s="1"/>
  <c r="I25" i="30"/>
  <c r="J25" i="30" s="1"/>
  <c r="K25" i="30" s="1"/>
  <c r="I24" i="30"/>
  <c r="J24" i="30" s="1"/>
  <c r="K24" i="30" s="1"/>
  <c r="I23" i="30"/>
  <c r="J23" i="30" s="1"/>
  <c r="K23" i="30" s="1"/>
  <c r="I22" i="30"/>
  <c r="J22" i="30" s="1"/>
  <c r="K22" i="30" s="1"/>
  <c r="I21" i="30"/>
  <c r="J21" i="30" s="1"/>
  <c r="K21" i="30" s="1"/>
  <c r="I20" i="30"/>
  <c r="J20" i="30" s="1"/>
  <c r="K20" i="30" s="1"/>
  <c r="I19" i="30"/>
  <c r="J19" i="30" s="1"/>
  <c r="K19" i="30" s="1"/>
  <c r="I18" i="30"/>
  <c r="J18" i="30" s="1"/>
  <c r="K18" i="30" s="1"/>
  <c r="I17" i="30"/>
  <c r="J17" i="30" s="1"/>
  <c r="K17" i="30" s="1"/>
  <c r="F34" i="3"/>
  <c r="E34" i="3"/>
  <c r="F36" i="31" l="1"/>
  <c r="G36" i="31"/>
  <c r="D34" i="31"/>
  <c r="D36" i="31" s="1"/>
  <c r="K30" i="31"/>
  <c r="D31" i="31" s="1"/>
  <c r="D33" i="31" s="1"/>
  <c r="K28" i="32"/>
  <c r="D29" i="32" s="1"/>
  <c r="D31" i="32" s="1"/>
  <c r="K27" i="30"/>
  <c r="D28" i="30" s="1"/>
  <c r="D30" i="30" s="1"/>
  <c r="K8" i="2" l="1"/>
  <c r="K7" i="2"/>
  <c r="I25" i="3" l="1"/>
  <c r="J25" i="3" s="1"/>
  <c r="K25" i="3" s="1"/>
  <c r="I23" i="3"/>
  <c r="J23" i="3" s="1"/>
  <c r="K23" i="3" s="1"/>
  <c r="I22" i="3"/>
  <c r="J22" i="3" s="1"/>
  <c r="K22" i="3" s="1"/>
  <c r="I20" i="3"/>
  <c r="J20" i="3" s="1"/>
  <c r="I21" i="3" l="1"/>
  <c r="J21" i="3" s="1"/>
  <c r="K21" i="3" s="1"/>
  <c r="K29" i="3" l="1"/>
  <c r="D30" i="3" s="1"/>
  <c r="D32" i="3" s="1"/>
  <c r="D33" i="3"/>
  <c r="D35" i="3" s="1"/>
  <c r="F35" i="3"/>
  <c r="K9" i="2"/>
</calcChain>
</file>

<file path=xl/comments1.xml><?xml version="1.0" encoding="utf-8"?>
<comments xmlns="http://schemas.openxmlformats.org/spreadsheetml/2006/main">
  <authors>
    <author>Orlando Alexander Bernal Diaz</author>
  </authors>
  <commentList>
    <comment ref="F5" authorId="0">
      <text>
        <r>
          <rPr>
            <sz val="10"/>
            <color indexed="81"/>
            <rFont val="Tahoma"/>
            <family val="2"/>
          </rPr>
          <t xml:space="preserve"> (En caso que la certificación no indique que el estado del contrato es liquidado, el proponente podrá adjuntar la correspondiente acta de liquidación y/o terminación debidamente suscrita). </t>
        </r>
      </text>
    </comment>
    <comment ref="G5" authorId="0">
      <text>
        <r>
          <rPr>
            <sz val="10"/>
            <color indexed="81"/>
            <rFont val="Tahoma"/>
            <family val="2"/>
          </rPr>
          <t>Las certificaciones que den cuenta de imposición de multas al contratista no serán tenidas en cuenta. La experiencia a tener en cuenta será en contratos ejecutados a satisfacción, entendiéndose por ésta, aquella en la cual el contratista no haya sido objeto de multas o declaratorias de incumplimiento.</t>
        </r>
      </text>
    </comment>
    <comment ref="H5" authorId="0">
      <text>
        <r>
          <rPr>
            <sz val="10"/>
            <color indexed="81"/>
            <rFont val="Tahoma"/>
            <family val="2"/>
          </rPr>
          <t>[Terminada dentro de los 10 años anteriores a 22 de Noviembre de 2013]</t>
        </r>
      </text>
    </comment>
    <comment ref="I5" authorId="0">
      <text>
        <r>
          <rPr>
            <sz val="10"/>
            <color indexed="81"/>
            <rFont val="Tahoma"/>
            <family val="2"/>
          </rPr>
          <t>Si el valor del contrato no fue pactado en pesos colombianos, RTVC hará la conversión a esta moneda, a la Tasa de Cambio correspondiente a la fecha de celebración del contrato certificado y expresará posteriormente el valor en salarios mínimos mensuales legales vigentes en la fecha de terminación del respectivo contrato.</t>
        </r>
      </text>
    </comment>
    <comment ref="L5" authorId="0">
      <text>
        <r>
          <rPr>
            <sz val="10"/>
            <color indexed="81"/>
            <rFont val="Tahoma"/>
            <family val="2"/>
          </rPr>
          <t>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 ref="Q5" authorId="0">
      <text>
        <r>
          <rPr>
            <sz val="10"/>
            <color indexed="81"/>
            <rFont val="Tahoma"/>
            <family val="2"/>
          </rPr>
          <t xml:space="preserve">Si el contrato que se pretende hacer valer como experiencia fue cedido o recibido en cesión, la certificación  deberá especificar la fecha de la cesión y discriminar el valor del contrato ejecutado por el cedente y el cesionario. 
</t>
        </r>
      </text>
    </comment>
    <comment ref="T5" authorId="0">
      <text>
        <r>
          <rPr>
            <sz val="10"/>
            <color indexed="81"/>
            <rFont val="Tahoma"/>
            <family val="2"/>
          </rPr>
          <t xml:space="preserve"> * La certificación deberá estar firmada por el funcionario competente para suscribirla
* 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List>
</comments>
</file>

<file path=xl/comments10.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7"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7"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7"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7"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1.xml><?xml version="1.0" encoding="utf-8"?>
<comments xmlns="http://schemas.openxmlformats.org/spreadsheetml/2006/main">
  <authors>
    <author>Orlando Alexander Bernal Diaz</author>
  </authors>
  <commentList>
    <comment ref="F5" authorId="0">
      <text>
        <r>
          <rPr>
            <sz val="10"/>
            <color indexed="81"/>
            <rFont val="Tahoma"/>
            <family val="2"/>
          </rPr>
          <t xml:space="preserve"> (En caso que la certificación no indique que el estado del contrato es liquidado, el proponente podrá adjuntar la correspondiente acta de liquidación y/o terminación debidamente suscrita). </t>
        </r>
      </text>
    </comment>
    <comment ref="G5" authorId="0">
      <text>
        <r>
          <rPr>
            <sz val="10"/>
            <color indexed="81"/>
            <rFont val="Tahoma"/>
            <family val="2"/>
          </rPr>
          <t>Las certificaciones que den cuenta de imposición de multas al contratista no serán tenidas en cuenta. La experiencia a tener en cuenta será en contratos ejecutados a satisfacción, entendiéndose por ésta, aquella en la cual el contratista no haya sido objeto de multas o declaratorias de incumplimiento.</t>
        </r>
      </text>
    </comment>
    <comment ref="H5" authorId="0">
      <text>
        <r>
          <rPr>
            <sz val="10"/>
            <color indexed="81"/>
            <rFont val="Tahoma"/>
            <family val="2"/>
          </rPr>
          <t>[Terminada dentro de los 10 años anteriores a 22 de Noviembre de 2013]</t>
        </r>
      </text>
    </comment>
    <comment ref="I5" authorId="0">
      <text>
        <r>
          <rPr>
            <sz val="10"/>
            <color indexed="81"/>
            <rFont val="Tahoma"/>
            <family val="2"/>
          </rPr>
          <t>Si el valor del contrato no fue pactado en pesos colombianos, RTVC hará la conversión a esta moneda, a la Tasa de Cambio correspondiente a la fecha de celebración del contrato certificado y expresará posteriormente el valor en salarios mínimos mensuales legales vigentes en la fecha de terminación del respectivo contrato.</t>
        </r>
      </text>
    </comment>
    <comment ref="L5" authorId="0">
      <text>
        <r>
          <rPr>
            <sz val="10"/>
            <color indexed="81"/>
            <rFont val="Tahoma"/>
            <family val="2"/>
          </rPr>
          <t>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 ref="Q5" authorId="0">
      <text>
        <r>
          <rPr>
            <sz val="10"/>
            <color indexed="81"/>
            <rFont val="Tahoma"/>
            <family val="2"/>
          </rPr>
          <t xml:space="preserve">Si el contrato que se pretende hacer valer como experiencia fue cedido o recibido en cesión, la certificación  deberá especificar la fecha de la cesión y discriminar el valor del contrato ejecutado por el cedente y el cesionario. 
</t>
        </r>
      </text>
    </comment>
    <comment ref="T5" authorId="0">
      <text>
        <r>
          <rPr>
            <sz val="10"/>
            <color indexed="81"/>
            <rFont val="Tahoma"/>
            <family val="2"/>
          </rPr>
          <t xml:space="preserve"> * La certificación deberá estar firmada por el funcionario competente para suscribirla
* 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List>
</comments>
</file>

<file path=xl/comments12.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8"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8"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8"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8"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3.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6"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6"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6"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6"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4.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9"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9"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9"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9"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5.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7"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7"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7"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7"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6.xml><?xml version="1.0" encoding="utf-8"?>
<comments xmlns="http://schemas.openxmlformats.org/spreadsheetml/2006/main">
  <authors>
    <author>Orlando Alexander Bernal Diaz</author>
  </authors>
  <commentList>
    <comment ref="F5" authorId="0">
      <text>
        <r>
          <rPr>
            <sz val="10"/>
            <color indexed="81"/>
            <rFont val="Tahoma"/>
            <family val="2"/>
          </rPr>
          <t xml:space="preserve"> (En caso que la certificación no indique que el estado del contrato es liquidado, el proponente podrá adjuntar la correspondiente acta de liquidación y/o terminación debidamente suscrita). </t>
        </r>
      </text>
    </comment>
    <comment ref="G5" authorId="0">
      <text>
        <r>
          <rPr>
            <sz val="10"/>
            <color indexed="81"/>
            <rFont val="Tahoma"/>
            <family val="2"/>
          </rPr>
          <t>Las certificaciones que den cuenta de imposición de multas al contratista no serán tenidas en cuenta. La experiencia a tener en cuenta será en contratos ejecutados a satisfacción, entendiéndose por ésta, aquella en la cual el contratista no haya sido objeto de multas o declaratorias de incumplimiento.</t>
        </r>
      </text>
    </comment>
    <comment ref="H5" authorId="0">
      <text>
        <r>
          <rPr>
            <sz val="10"/>
            <color indexed="81"/>
            <rFont val="Tahoma"/>
            <family val="2"/>
          </rPr>
          <t>[Terminada dentro de los 10 años anteriores a 22 de Noviembre de 2013]</t>
        </r>
      </text>
    </comment>
    <comment ref="I5" authorId="0">
      <text>
        <r>
          <rPr>
            <sz val="10"/>
            <color indexed="81"/>
            <rFont val="Tahoma"/>
            <family val="2"/>
          </rPr>
          <t>Si el valor del contrato no fue pactado en pesos colombianos, RTVC hará la conversión a esta moneda, a la Tasa de Cambio correspondiente a la fecha de celebración del contrato certificado y expresará posteriormente el valor en salarios mínimos mensuales legales vigentes en la fecha de terminación del respectivo contrato.</t>
        </r>
      </text>
    </comment>
    <comment ref="L5" authorId="0">
      <text>
        <r>
          <rPr>
            <sz val="10"/>
            <color indexed="81"/>
            <rFont val="Tahoma"/>
            <family val="2"/>
          </rPr>
          <t>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 ref="Q5" authorId="0">
      <text>
        <r>
          <rPr>
            <sz val="10"/>
            <color indexed="81"/>
            <rFont val="Tahoma"/>
            <family val="2"/>
          </rPr>
          <t xml:space="preserve">Si el contrato que se pretende hacer valer como experiencia fue cedido o recibido en cesión, la certificación  deberá especificar la fecha de la cesión y discriminar el valor del contrato ejecutado por el cedente y el cesionario. 
</t>
        </r>
      </text>
    </comment>
    <comment ref="T5" authorId="0">
      <text>
        <r>
          <rPr>
            <sz val="10"/>
            <color indexed="81"/>
            <rFont val="Tahoma"/>
            <family val="2"/>
          </rPr>
          <t xml:space="preserve"> * La certificación deberá estar firmada por el funcionario competente para suscribirla
* 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List>
</comments>
</file>

<file path=xl/comments17.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8"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8"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8"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8"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8.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6"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6"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6"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6"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19.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9"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9"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9"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9"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2.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8"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8"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8"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8"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20.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7"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7"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7"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7"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21.xml><?xml version="1.0" encoding="utf-8"?>
<comments xmlns="http://schemas.openxmlformats.org/spreadsheetml/2006/main">
  <authors>
    <author>Orlando Alexander Bernal Diaz</author>
  </authors>
  <commentList>
    <comment ref="F5" authorId="0">
      <text>
        <r>
          <rPr>
            <sz val="10"/>
            <color indexed="81"/>
            <rFont val="Tahoma"/>
            <family val="2"/>
          </rPr>
          <t xml:space="preserve"> (En caso que la certificación no indique que el estado del contrato es liquidado, el proponente podrá adjuntar la correspondiente acta de liquidación y/o terminación debidamente suscrita). </t>
        </r>
      </text>
    </comment>
    <comment ref="G5" authorId="0">
      <text>
        <r>
          <rPr>
            <sz val="10"/>
            <color indexed="81"/>
            <rFont val="Tahoma"/>
            <family val="2"/>
          </rPr>
          <t>Las certificaciones que den cuenta de imposición de multas al contratista no serán tenidas en cuenta. La experiencia a tener en cuenta será en contratos ejecutados a satisfacción, entendiéndose por ésta, aquella en la cual el contratista no haya sido objeto de multas o declaratorias de incumplimiento.</t>
        </r>
      </text>
    </comment>
    <comment ref="H5" authorId="0">
      <text>
        <r>
          <rPr>
            <sz val="10"/>
            <color indexed="81"/>
            <rFont val="Tahoma"/>
            <family val="2"/>
          </rPr>
          <t>[Terminada dentro de los 10 años anteriores a 22 de Noviembre de 2013]</t>
        </r>
      </text>
    </comment>
    <comment ref="I5" authorId="0">
      <text>
        <r>
          <rPr>
            <sz val="10"/>
            <color indexed="81"/>
            <rFont val="Tahoma"/>
            <family val="2"/>
          </rPr>
          <t>Si el valor del contrato no fue pactado en pesos colombianos, RTVC hará la conversión a esta moneda, a la Tasa de Cambio correspondiente a la fecha de celebración del contrato certificado y expresará posteriormente el valor en salarios mínimos mensuales legales vigentes en la fecha de terminación del respectivo contrato.</t>
        </r>
      </text>
    </comment>
    <comment ref="L5" authorId="0">
      <text>
        <r>
          <rPr>
            <sz val="10"/>
            <color indexed="81"/>
            <rFont val="Tahoma"/>
            <family val="2"/>
          </rPr>
          <t>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 ref="Q5" authorId="0">
      <text>
        <r>
          <rPr>
            <sz val="10"/>
            <color indexed="81"/>
            <rFont val="Tahoma"/>
            <family val="2"/>
          </rPr>
          <t xml:space="preserve">Si el contrato que se pretende hacer valer como experiencia fue cedido o recibido en cesión, la certificación  deberá especificar la fecha de la cesión y discriminar el valor del contrato ejecutado por el cedente y el cesionario. 
</t>
        </r>
      </text>
    </comment>
    <comment ref="T5" authorId="0">
      <text>
        <r>
          <rPr>
            <sz val="10"/>
            <color indexed="81"/>
            <rFont val="Tahoma"/>
            <family val="2"/>
          </rPr>
          <t xml:space="preserve"> * La certificación deberá estar firmada por el funcionario competente para suscribirla
* 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List>
</comments>
</file>

<file path=xl/comments22.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8"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8"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8"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8"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23.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6"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6"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6"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6"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24.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9"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9"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9"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9"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25.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7"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7"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7"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7"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3.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6"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6"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6"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6"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4.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9"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9"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9"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9"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5.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7"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7"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7"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7"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6.xml><?xml version="1.0" encoding="utf-8"?>
<comments xmlns="http://schemas.openxmlformats.org/spreadsheetml/2006/main">
  <authors>
    <author>Orlando Alexander Bernal Diaz</author>
  </authors>
  <commentList>
    <comment ref="F5" authorId="0">
      <text>
        <r>
          <rPr>
            <sz val="10"/>
            <color indexed="81"/>
            <rFont val="Tahoma"/>
            <family val="2"/>
          </rPr>
          <t xml:space="preserve"> (En caso que la certificación no indique que el estado del contrato es liquidado, el proponente podrá adjuntar la correspondiente acta de liquidación y/o terminación debidamente suscrita). </t>
        </r>
      </text>
    </comment>
    <comment ref="G5" authorId="0">
      <text>
        <r>
          <rPr>
            <sz val="10"/>
            <color indexed="81"/>
            <rFont val="Tahoma"/>
            <family val="2"/>
          </rPr>
          <t>Las certificaciones que den cuenta de imposición de multas al contratista no serán tenidas en cuenta. La experiencia a tener en cuenta será en contratos ejecutados a satisfacción, entendiéndose por ésta, aquella en la cual el contratista no haya sido objeto de multas o declaratorias de incumplimiento.</t>
        </r>
      </text>
    </comment>
    <comment ref="H5" authorId="0">
      <text>
        <r>
          <rPr>
            <sz val="10"/>
            <color indexed="81"/>
            <rFont val="Tahoma"/>
            <family val="2"/>
          </rPr>
          <t>[Terminada dentro de los 10 años anteriores a 22 de Noviembre de 2013]</t>
        </r>
      </text>
    </comment>
    <comment ref="I5" authorId="0">
      <text>
        <r>
          <rPr>
            <sz val="10"/>
            <color indexed="81"/>
            <rFont val="Tahoma"/>
            <family val="2"/>
          </rPr>
          <t>Si el valor del contrato no fue pactado en pesos colombianos, RTVC hará la conversión a esta moneda, a la Tasa de Cambio correspondiente a la fecha de celebración del contrato certificado y expresará posteriormente el valor en salarios mínimos mensuales legales vigentes en la fecha de terminación del respectivo contrato.</t>
        </r>
      </text>
    </comment>
    <comment ref="L5" authorId="0">
      <text>
        <r>
          <rPr>
            <sz val="10"/>
            <color indexed="81"/>
            <rFont val="Tahoma"/>
            <family val="2"/>
          </rPr>
          <t>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 ref="Q5" authorId="0">
      <text>
        <r>
          <rPr>
            <sz val="10"/>
            <color indexed="81"/>
            <rFont val="Tahoma"/>
            <family val="2"/>
          </rPr>
          <t xml:space="preserve">Si el contrato que se pretende hacer valer como experiencia fue cedido o recibido en cesión, la certificación  deberá especificar la fecha de la cesión y discriminar el valor del contrato ejecutado por el cedente y el cesionario. 
</t>
        </r>
      </text>
    </comment>
    <comment ref="T5" authorId="0">
      <text>
        <r>
          <rPr>
            <sz val="10"/>
            <color indexed="81"/>
            <rFont val="Tahoma"/>
            <family val="2"/>
          </rPr>
          <t xml:space="preserve"> * La certificación deberá estar firmada por el funcionario competente para suscribirla
* En caso de que el proponente acredite la operación de su red propia, deberá presentar certificación suscrita por 
su representante legal, con la siguiente información: 
a) Fecha de inicio y de terminación de las operaciones de la red. 
b) Periodo de operación de la red</t>
        </r>
      </text>
    </comment>
  </commentList>
</comments>
</file>

<file path=xl/comments7.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8"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8"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8"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8"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8.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6"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6"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6"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6"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comments9.xml><?xml version="1.0" encoding="utf-8"?>
<comments xmlns="http://schemas.openxmlformats.org/spreadsheetml/2006/main">
  <authors>
    <author>Orlando Alexander Bernal Diaz</author>
  </authors>
  <commentList>
    <comment ref="C4" authorId="0">
      <text>
        <r>
          <rPr>
            <sz val="10"/>
            <color indexed="81"/>
            <rFont val="Tahoma"/>
            <family val="2"/>
          </rPr>
          <t>Fotocopia de la Cédula de ciudadanía</t>
        </r>
      </text>
    </comment>
    <comment ref="D4" authorId="0">
      <text>
        <r>
          <rPr>
            <sz val="9"/>
            <color indexed="81"/>
            <rFont val="Tahoma"/>
            <family val="2"/>
          </rPr>
          <t xml:space="preserve">Si se tratan de estudios obtenidos en el exterior, se deberá presentar la convalidación del título expedida por el  Ministerio de Educación – SNIES, de acuerdo con lo señalado en la Ley 30 de 1992 y la Resolución 5547 de 2005 
</t>
        </r>
      </text>
    </comment>
    <comment ref="E4" authorId="0">
      <text>
        <r>
          <rPr>
            <sz val="9"/>
            <color indexed="81"/>
            <rFont val="Tahoma"/>
            <family val="2"/>
          </rPr>
          <t xml:space="preserve">* Fotocopia del título profesional o del acta de grado. 
* Fotocopia del documento que acredite terminación de materias si fuere del caso expedido por la autoridad competente. 
</t>
        </r>
      </text>
    </comment>
    <comment ref="C19" authorId="0">
      <text>
        <r>
          <rPr>
            <sz val="9"/>
            <color indexed="81"/>
            <rFont val="Tahoma"/>
            <family val="2"/>
          </rPr>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r>
      </text>
    </comment>
    <comment ref="D19" authorId="0">
      <text>
        <r>
          <rPr>
            <sz val="10"/>
            <color indexed="81"/>
            <rFont val="Tahoma"/>
            <family val="2"/>
          </rPr>
          <t>Las certificaciones de experiencia del recurso humano mínimo requerido serán expedidas por quienes directamente los contrataron o por la entidad para la que se realizaron los trabajos y en los que estos  participaron</t>
        </r>
      </text>
    </comment>
    <comment ref="G19" authorId="0">
      <text>
        <r>
          <rPr>
            <sz val="9"/>
            <color indexed="81"/>
            <rFont val="Tahoma"/>
            <family val="2"/>
          </rPr>
          <t xml:space="preserve">Las certificaciones de experiencia requieren que los trabajos o proyectos se encuentren terminados y que hayan sido realizados por la persona a la que se acredita la experiencia y que dicha experiencia corresponda con  la requerida para este proceso. Así mismo, las certificaciones deben establecer el tiempo de experiencia exigido en el rol certificado. </t>
        </r>
      </text>
    </comment>
    <comment ref="P19" authorId="0">
      <text>
        <r>
          <rPr>
            <sz val="9"/>
            <color indexed="81"/>
            <rFont val="Tahoma"/>
            <family val="2"/>
          </rPr>
          <t xml:space="preserve">La experiencia profesional se computará a partir de la terminación y aprobación del pensum académico  de educación superior de conformidad con el artículo 229 del Decreto 019 de 2012. </t>
        </r>
      </text>
    </comment>
  </commentList>
</comments>
</file>

<file path=xl/sharedStrings.xml><?xml version="1.0" encoding="utf-8"?>
<sst xmlns="http://schemas.openxmlformats.org/spreadsheetml/2006/main" count="2551" uniqueCount="360">
  <si>
    <t>CERTIFICACIÓN 1</t>
  </si>
  <si>
    <t>CERTIFICACIÓN 2</t>
  </si>
  <si>
    <t>CERTIFICACIÓN 3</t>
  </si>
  <si>
    <t>SUMATORIA</t>
  </si>
  <si>
    <t>% de participación</t>
  </si>
  <si>
    <t>Término de ejecución del contrato, con indicación de la fecha cierta de iniciación (día/mes/año) y terminación del mismo (día/mes/año)</t>
  </si>
  <si>
    <t>Observaciones</t>
  </si>
  <si>
    <t>TITULO</t>
  </si>
  <si>
    <t>CUMPLE
(SI / NO)</t>
  </si>
  <si>
    <t>OBSERVACIONES</t>
  </si>
  <si>
    <t>DÍAS</t>
  </si>
  <si>
    <t>MESES</t>
  </si>
  <si>
    <t>AÑOS</t>
  </si>
  <si>
    <t>General</t>
  </si>
  <si>
    <t>Específica</t>
  </si>
  <si>
    <t>CERTIFICACIÓN</t>
  </si>
  <si>
    <t>CUMPLE TERMINADO Y/O LIQUIDADO
(SI / NO)</t>
  </si>
  <si>
    <t>CUMPLE OBJETO - EXPERIENCIA
(SI / NO)</t>
  </si>
  <si>
    <t>INSTITUCIÓN</t>
  </si>
  <si>
    <t>FECHA DE GRADO</t>
  </si>
  <si>
    <t>FOLIO INICIO</t>
  </si>
  <si>
    <t>FOLIO FINALIZACIÓN</t>
  </si>
  <si>
    <t>CLASIFICACIÓN</t>
  </si>
  <si>
    <t>Experiencia General en años:</t>
  </si>
  <si>
    <t>Experiencia General mínima en años:</t>
  </si>
  <si>
    <t>Experiencia General adicional en años:</t>
  </si>
  <si>
    <t>Experiencia Específica adicional en años:</t>
  </si>
  <si>
    <t>Experiencia Específica en años:</t>
  </si>
  <si>
    <t>Experiencia Específica mínima en años:</t>
  </si>
  <si>
    <t>AÑOS DE EXPERIENCIA GENERAL</t>
  </si>
  <si>
    <r>
      <t>Por  5</t>
    </r>
    <r>
      <rPr>
        <sz val="12"/>
        <color theme="1"/>
        <rFont val="Arial Narrow"/>
        <family val="2"/>
      </rPr>
      <t xml:space="preserve"> años  más</t>
    </r>
  </si>
  <si>
    <t>FORMACIÓN ACADEMICA</t>
  </si>
  <si>
    <t>PUNTAJE</t>
  </si>
  <si>
    <t>PUNTAJE ASIGNADO (Máximo 100 puntos)</t>
  </si>
  <si>
    <t>PUNTAJE ASIGNADO (Máximo 50 puntos)</t>
  </si>
  <si>
    <t>PUNTAJE ASIGNADO (Máximo 50Puntos)</t>
  </si>
  <si>
    <t>FORMACION ACADEMICA</t>
  </si>
  <si>
    <t>Experiencia general</t>
  </si>
  <si>
    <t>Profesión</t>
  </si>
  <si>
    <t>Posgrado</t>
  </si>
  <si>
    <t>Experiencia específica</t>
  </si>
  <si>
    <t>OFERENTE</t>
  </si>
  <si>
    <t>ÍTEM</t>
  </si>
  <si>
    <t>Experiencia general adicional</t>
  </si>
  <si>
    <t>Formación académica</t>
  </si>
  <si>
    <t>SUMA</t>
  </si>
  <si>
    <t>SE ASIGNA PUNTAJE
(SI / NO)</t>
  </si>
  <si>
    <t>4.2.</t>
  </si>
  <si>
    <t>DOCUMENTOS TÉCNICOS</t>
  </si>
  <si>
    <t>4.2.1.</t>
  </si>
  <si>
    <t xml:space="preserve">CRITERIOS DE VERIFICACIÓN TÉCNICA DEL PROPONENTE </t>
  </si>
  <si>
    <t>CUMPLEN CON EL NÚMERO DE CERTIFICACIONES
3
(SI / NO):</t>
  </si>
  <si>
    <t>CERTIFICACIÓN
(Contratos ejecutados u órdenes de servicio)</t>
  </si>
  <si>
    <t>CUMPLEN (LAS 3 CERTIFICACIONES) CON
*El suministro, instalación y puesta en operación de sistemas de transmisión de radio y/o televisión y/o telecomunicaciones, y/o 
*Contratos para la Administración y/o mantenimiento y/o instalación y/o operación de redes de Telecomunicaciones en el territorio nacional. 
(SI / NO):</t>
  </si>
  <si>
    <t xml:space="preserve">Nombre de la empresa Contratante y NIT (Si lo hubiere) </t>
  </si>
  <si>
    <t>Dirección</t>
  </si>
  <si>
    <t>Teléfono</t>
  </si>
  <si>
    <t>Nombre del Contratista</t>
  </si>
  <si>
    <t>Valor del contrato</t>
  </si>
  <si>
    <t>Fecha de suscripción, inicio (día, mes y año)</t>
  </si>
  <si>
    <t>Fecha de terminación (día, mes y año)</t>
  </si>
  <si>
    <t>Fecha de expedición de la certificación (día, mes y año)</t>
  </si>
  <si>
    <t>CUMPLE SATISFACCIÓN
(SI / NO)</t>
  </si>
  <si>
    <t>FOLIO</t>
  </si>
  <si>
    <t>TERMINADO
Estado del contrato
(SI / NO)</t>
  </si>
  <si>
    <t>PERIODO DE EJECUCIÓN 
(SI /NO)</t>
  </si>
  <si>
    <t>Número del contrato 
(si tiene)</t>
  </si>
  <si>
    <t>Nombre y firma de quien expide la certificación</t>
  </si>
  <si>
    <t>CUMPLEN (LAS 3 CERTIFICACIONES) CON
PRESUPUESTO (Igual o superior al 50% del presupuesto oficial del presente proceso expresado en SMLMV)
(SI / NO):</t>
  </si>
  <si>
    <t>4.2.3.</t>
  </si>
  <si>
    <t>RECURSO HUMANO MÍNIMO REQUERIDO</t>
  </si>
  <si>
    <r>
      <t xml:space="preserve">DIRECTOR DE PROYECTO (Nombre) </t>
    </r>
    <r>
      <rPr>
        <b/>
        <sz val="11"/>
        <color theme="0"/>
        <rFont val="Calibri"/>
        <family val="2"/>
      </rPr>
      <t>↓</t>
    </r>
  </si>
  <si>
    <t>Ingeniero de telecomunicaciones, eléctrico, electrónico o de sistemas</t>
  </si>
  <si>
    <t>Maestría o posgrado titulado en áreas de ingeniería, telecomunicaciones, logística, gestión de procesos, administración o proyectos</t>
  </si>
  <si>
    <t>Experiencia general en telecomunicaciones superior a 8 años</t>
  </si>
  <si>
    <t xml:space="preserve">Experiencia especifica en: 
o Gerencia de proyectos de telecomunicaciones superior a 4 años, y/o 
o En redes de transmisión y/o instalación y/o operación de equipos de telecomunicaciones, superior a 4 años </t>
  </si>
  <si>
    <t>Adjuntó Hoja de Vida 
(SI / NO)</t>
  </si>
  <si>
    <t>Identificación del Contratante: Nombre e identificación de la entidad que certifica, que deberá tener la calidad de contratante</t>
  </si>
  <si>
    <t>Identificación del contratista: Debe corresponder al miembro del equipo de trabajo que acredita la experiencia</t>
  </si>
  <si>
    <t>Objeto del contrato, funciones o actividades desarrolladas 
(SI / NO)</t>
  </si>
  <si>
    <t>Carta de compromiso del profesional donde certifique su disponibilidad para trabajar en el proyecto</t>
  </si>
  <si>
    <t>Gerencia de proyectos</t>
  </si>
  <si>
    <t>En redes de transmisión y/o instalación y/o operación de equipos de telecomunicaciones</t>
  </si>
  <si>
    <t>DILIGENCIAMIENTO DE LA CARTA DE PRESENTACIÓN DE LA PROPUESTA (ANEXO 1) (SI / NO)</t>
  </si>
  <si>
    <t>DILIGENCIAMIENTO DE LA CARTA DE ACEPTACIÓN ESPECIFICACIONES TÉCNICAS (ANEXO 12) (SI / NO)</t>
  </si>
  <si>
    <t>CUMPLE (SI / NO)</t>
  </si>
  <si>
    <t>Carta debidamente suscrita, en la que se declare bajo la gravedad de juramento que su matrícula profesional se encuentra vigente y que no ha sido sancionado</t>
  </si>
  <si>
    <r>
      <t xml:space="preserve">COORDINADOR FINANCIERO (Nombre) </t>
    </r>
    <r>
      <rPr>
        <b/>
        <sz val="11"/>
        <color theme="0"/>
        <rFont val="Calibri"/>
        <family val="2"/>
      </rPr>
      <t>↓</t>
    </r>
  </si>
  <si>
    <t>Profesional en Economía o Ingeniería Industrial o Administración de empresas o Contaduría</t>
  </si>
  <si>
    <t>Nivel de estudio de posgrado titulado en finanzas y/o economía</t>
  </si>
  <si>
    <t>Experiencia general en evaluación, implementación o gestión de proyectos, superior a 4 años</t>
  </si>
  <si>
    <t>CERTIFICACIÓN PMP VIGENTE (SI / NO):</t>
  </si>
  <si>
    <t>Posgrado titulado adicional al posgrado mínimo</t>
  </si>
  <si>
    <r>
      <t xml:space="preserve">COORDINADOR TÉCNICO (Nombre) </t>
    </r>
    <r>
      <rPr>
        <b/>
        <sz val="11"/>
        <color theme="0"/>
        <rFont val="Calibri"/>
        <family val="2"/>
      </rPr>
      <t>↓</t>
    </r>
  </si>
  <si>
    <t>Ingeniero de telecomunicaciones, Ingeniero eléctrico, electrónico o de sistemas</t>
  </si>
  <si>
    <t>Nivel de estudio de posgrado titulado en áreas de ingeniería, telecomunicaciones o proyectos</t>
  </si>
  <si>
    <t>Experiencia general en telecomunicaciones superior a 6 años</t>
  </si>
  <si>
    <t xml:space="preserve">Experiencia especifica en: 
* Mantenimiento de redes de Transmisión de Radiofrecuencia y/o Televisión y/o Radio, superior a 3 años, o, 
* Mantenimiento de equipos de Radiofrecuencia y/o Televisión y/o Radio, superior a 3 años, o,
* Instalaciones y/o Operación de Redes de Transmisión de Radiofrecuencia y/o Televisión y/o Radio, superior a 3 años </t>
  </si>
  <si>
    <t>Mantenimiento de equipos</t>
  </si>
  <si>
    <t>Mantenimiento de redes de Tx</t>
  </si>
  <si>
    <t>Radiofrecuencia y/o Televisión y/o Radio</t>
  </si>
  <si>
    <t>Instalaciones y/o Operación de Redes de Tx</t>
  </si>
  <si>
    <r>
      <t xml:space="preserve">COORDINADOR ADMINISTRATIVO (Nombre) </t>
    </r>
    <r>
      <rPr>
        <b/>
        <sz val="10"/>
        <color theme="0"/>
        <rFont val="Calibri"/>
        <family val="2"/>
      </rPr>
      <t>↓</t>
    </r>
  </si>
  <si>
    <t>Profesional en Ingeniería Industrial o Administración de empresas</t>
  </si>
  <si>
    <t>Posgrado titulado en áreas relacionadas con la administración, economía, finanzas, proyectos o procesos</t>
  </si>
  <si>
    <t xml:space="preserve">Especialización titulada adicional al posgrado mínimo </t>
  </si>
  <si>
    <t xml:space="preserve">MBA o Maestría en finanzas, economía o en áreas relacionadas con la administración </t>
  </si>
  <si>
    <t xml:space="preserve">MBA o Maestría adicional al posgrado mínimo en finanzas, economía o en áreas relacionadas con la administración </t>
  </si>
  <si>
    <t xml:space="preserve">Experiencia general en evaluación, implementación o gestión de proyectos, superior a 4 años </t>
  </si>
  <si>
    <t xml:space="preserve">EXPERIENCIA Y FORMACIÓN ADICIONAL AL MINIMO REQUERIDO DEL DIRECTOR DE PROYECTO (MÁXIMO 100 PUNTOS) </t>
  </si>
  <si>
    <r>
      <t>Por  4</t>
    </r>
    <r>
      <rPr>
        <sz val="12"/>
        <color theme="1"/>
        <rFont val="Arial Narrow"/>
        <family val="2"/>
      </rPr>
      <t xml:space="preserve"> años  más</t>
    </r>
  </si>
  <si>
    <r>
      <t>Por  6</t>
    </r>
    <r>
      <rPr>
        <sz val="12"/>
        <color theme="1"/>
        <rFont val="Arial Narrow"/>
        <family val="2"/>
      </rPr>
      <t xml:space="preserve"> años  más</t>
    </r>
  </si>
  <si>
    <t>AÑOS DE EXPERIENCIA ESPECIFICA</t>
  </si>
  <si>
    <t>PUNTAJE ASIGNADO (Máximo 25 Puntos)</t>
  </si>
  <si>
    <t>Certificación PMP vigente</t>
  </si>
  <si>
    <t xml:space="preserve">Certificación PMP vigente y posgrado titulado adicional al posgrado mínimo </t>
  </si>
  <si>
    <t xml:space="preserve">EXPERIENCIA Y FORMACIÓN ADICIONAL AL MINIMO REQUERIDO DEL COORDINADOR FINANCIERO (MÁXIMO 50 PUNTOS) </t>
  </si>
  <si>
    <t>Certificación PMP vigente o posgrado titulado adicional al posgrado mínimo</t>
  </si>
  <si>
    <t xml:space="preserve">EXPERIENCIA Y FORMACIÓN ADICIONAL AL MINIMO REQUERIDO DEL COORDINADOR TÉCNICO (MÁXIMO 50 PUNTOS) </t>
  </si>
  <si>
    <r>
      <t>Por  3</t>
    </r>
    <r>
      <rPr>
        <sz val="12"/>
        <color theme="1"/>
        <rFont val="Arial Narrow"/>
        <family val="2"/>
      </rPr>
      <t xml:space="preserve"> años  más</t>
    </r>
  </si>
  <si>
    <t xml:space="preserve">Certificación PMP vigente o posgrado titulado adicional al posgrado mínimo </t>
  </si>
  <si>
    <t xml:space="preserve">Certificación PMP vigente y posgrado adicional al posgrado mínimo </t>
  </si>
  <si>
    <t xml:space="preserve">EXPERIENCIA Y FORMACIÓN ADICIONAL AL MINIMO REQUERIDO DEL COORDINADOR ADMINISTRATIVO (MÁXIMO 50 PUNTOS) </t>
  </si>
  <si>
    <t>4.2.3.
RECURSO HUMANO MÍNIMO REQUERIDO</t>
  </si>
  <si>
    <t>4.2.
DOCUMENTOS TÉCNICOS</t>
  </si>
  <si>
    <t>DIRECTOR</t>
  </si>
  <si>
    <t>FINANCIERO</t>
  </si>
  <si>
    <t>TÉCNICO</t>
  </si>
  <si>
    <t>ADMINISTRATIVO</t>
  </si>
  <si>
    <t>Hoja de vida</t>
  </si>
  <si>
    <t>Carta matrícula</t>
  </si>
  <si>
    <t>Carta compromiso</t>
  </si>
  <si>
    <t>(SI / NO)</t>
  </si>
  <si>
    <t>6.2 
PONDERACIÓN DE LAS PROPUESTAS ELEGIBLES.</t>
  </si>
  <si>
    <t>6.2.1.
 PONDERACIÓN TÉCNICA</t>
  </si>
  <si>
    <t>6.2.3
APOYO A LA INDUSTRIA NACIONAL</t>
  </si>
  <si>
    <t>SI</t>
  </si>
  <si>
    <t>RTVC</t>
  </si>
  <si>
    <t>Carrera 45 No. 26-33</t>
  </si>
  <si>
    <t>iradio</t>
  </si>
  <si>
    <t>131 de 2010</t>
  </si>
  <si>
    <t>OLGA LUCIA VIDES C.</t>
  </si>
  <si>
    <t>Firma Coordinadora de Gestión jurídica</t>
  </si>
  <si>
    <t>208 de 2008</t>
  </si>
  <si>
    <t>CATALINA PIMIENTA GÓMEZ</t>
  </si>
  <si>
    <t>276 de 2012</t>
  </si>
  <si>
    <t>MARIO ALFREDO MEDINA
CC 79.526.516</t>
  </si>
  <si>
    <t>Ingeniero Electrónico</t>
  </si>
  <si>
    <t>POLITÉCNICO GRANCOLOMBIANO</t>
  </si>
  <si>
    <t>Especialista en Gerencia de proyectos de Telecomunicaciones</t>
  </si>
  <si>
    <t>NO</t>
  </si>
  <si>
    <t>La certificación no refleja el Objeto del contrato, funciones o actividades desarrolladas</t>
  </si>
  <si>
    <t>RUBEN DARÍO SANCHEZ MORA
CC 79.663.822</t>
  </si>
  <si>
    <t>FUNDACIÓN UNIVERSITARIA LOS LIBERTADORES</t>
  </si>
  <si>
    <t>Administrador de empresas</t>
  </si>
  <si>
    <t>PONTIFICIA UNIVERSIDAD JAVERIANA</t>
  </si>
  <si>
    <t>Especialista en Gerencia financiera</t>
  </si>
  <si>
    <t>REDCOM</t>
  </si>
  <si>
    <t>SERTIC</t>
  </si>
  <si>
    <t>JUAN ALBERTO PAZ
79.427.040</t>
  </si>
  <si>
    <t>Ingeniero electrónico</t>
  </si>
  <si>
    <t>EAN</t>
  </si>
  <si>
    <t>Especialista en Gerencia de Tecnología</t>
  </si>
  <si>
    <t>COMPUALARMAS</t>
  </si>
  <si>
    <t>Serdan</t>
  </si>
  <si>
    <t>DILIA M. GUTIERREZ RIVERO
CC 52.255.433</t>
  </si>
  <si>
    <t>UNIVERSIDAD SERGIO ARBOLEDA</t>
  </si>
  <si>
    <t>Especialista en administración de negocios</t>
  </si>
  <si>
    <t>4,64 años de experiencia general adicional</t>
  </si>
  <si>
    <t>N/A</t>
  </si>
  <si>
    <t>SOLTEL
NIT 830.031.610-7</t>
  </si>
  <si>
    <t>Caracol Televisión
NIT 860.025 674-2</t>
  </si>
  <si>
    <t>La certificación no refleja el Objeto del contrato, funciones o actividades desarrolladas.
Se traslapa en parte con la certificación 8 (Folio 50)</t>
  </si>
  <si>
    <t>MIS
NIT 830.051.573-8</t>
  </si>
  <si>
    <t>Electrónica Industrial de Colombia S.A.
NIT 830.077.281-5</t>
  </si>
  <si>
    <t>UT EMTE - iradio
NIT 900.532.045-9</t>
  </si>
  <si>
    <t>La identificación de la entidad se valida a discreción de RTVC</t>
  </si>
  <si>
    <t>La identificación de la entidad se valida a discreción de RTVC.
Se traslapa 8 días con la certificación 1 (Folio 72-73)</t>
  </si>
  <si>
    <t>La certificación no refleja el Objeto del contrato, funciones o actividades desarrolladas.
La identificación de la entidad se valida a discreción de RTVC</t>
  </si>
  <si>
    <t>Eficacia
NIT 800137960</t>
  </si>
  <si>
    <t>Administrador de empresas
Sectores público y privado</t>
  </si>
  <si>
    <t>COFVIATUR
NIT 860.404.115-3</t>
  </si>
  <si>
    <t>INVERSIONES OLIVEBAR
NIT 830.508.807-1</t>
  </si>
  <si>
    <t>Fiduciaria de Occidente S.A.</t>
  </si>
  <si>
    <t>Cra 13 # 27-47 Piso 10</t>
  </si>
  <si>
    <t>DICO TELECOMUNICACIONES S.A.</t>
  </si>
  <si>
    <t>OMAR ANDRES TORRES DAZA
WILSON SILVA OBANDO</t>
  </si>
  <si>
    <t>Calle 3 sur 41-65 Piso 5</t>
  </si>
  <si>
    <t>SANDRA PATRICIA RAMIREZ R</t>
  </si>
  <si>
    <t>FECHA INICIO</t>
  </si>
  <si>
    <t>FECHA FIN</t>
  </si>
  <si>
    <t>VALOR MES SIN IVA</t>
  </si>
  <si>
    <t>VALOR MES CON IVA</t>
  </si>
  <si>
    <t>TOTAL CON IVA</t>
  </si>
  <si>
    <t>TOTAL SIN IVA</t>
  </si>
  <si>
    <t>FLAVIO EMILIO HERNANDEZ CÁRDENAS
CC 12.991.824</t>
  </si>
  <si>
    <t>UNIVERSIDAD DEL CAUCA</t>
  </si>
  <si>
    <t>Ingeniero en electrónica</t>
  </si>
  <si>
    <t>UNIVERSIDAD JAVERIANA</t>
  </si>
  <si>
    <t>Especialista en Sistemas Gerenciales de Ingeniería</t>
  </si>
  <si>
    <t>ETB</t>
  </si>
  <si>
    <t>CINTEL
NIT NO LEGIBLE EN LA COPIA</t>
  </si>
  <si>
    <t>DICO TELECOMUNICACIONES
NIT 830.136.162-0</t>
  </si>
  <si>
    <t>La certificación corresponde a DICO, y no al profesional relacionado</t>
  </si>
  <si>
    <t>CINTEL
NIT 800.149.483-7</t>
  </si>
  <si>
    <t>DICO TELECOMUNICACIONES S.A.
NIT 830.136.162-0</t>
  </si>
  <si>
    <t xml:space="preserve">La certificación no refleja el Objeto del contrato, funciones o actividades desarrolladas.
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</si>
  <si>
    <t>MARIA ANGELICA MARTINEZ CORREA
CC 52.382.656</t>
  </si>
  <si>
    <t>UNIVERSIDAD CENTRAL</t>
  </si>
  <si>
    <t>Contador público</t>
  </si>
  <si>
    <t>UNIVERSIDAD DE LA SABANA</t>
  </si>
  <si>
    <t>Especialista en finanzas y negocios internacionales</t>
  </si>
  <si>
    <t>EXPOFARMA
NIT 800092641-7</t>
  </si>
  <si>
    <t xml:space="preserve">Si el proponente es el mismo que certifica la experiencia del profesional propuesto, además de esta certificación, se deberá presentar fotocopia del contrato suscrito entre el proponente y el integrante del equipo de trabajo, a través del cual se realizaron los trabajos certificados. En caso de no existir contrato suscrito, deberá  allegar certificación de la junta directiva o junta de socios (la que corresponda), con el visto bueno del revisor fiscal o contador (en caso de no existir revisor fiscal), para acreditar la experiencia del profesional propuesto. Las certificaciones que acrediten la experiencia del personal propuesto, se considerarán expedidas bajo gravedad de juramento. </t>
  </si>
  <si>
    <t>OSCAR ORLANDO MARIACA OROZCO
CC 79.532.077</t>
  </si>
  <si>
    <t>Especialista en teleinformática</t>
  </si>
  <si>
    <t>COLOMBIA TELECOMUNICACIONES S.A. E.S.P.</t>
  </si>
  <si>
    <t>ORTÍZ REY INGENIEROS LTDA.
NIT 800.247.622-4</t>
  </si>
  <si>
    <t>OLGA QUIÑONES PRECIADO
CC 66.960.641</t>
  </si>
  <si>
    <t>UNIVERSIDAD SANTIAGO DE CALI</t>
  </si>
  <si>
    <t>Administradora de empresas</t>
  </si>
  <si>
    <t>UNIVERSIDAD DEL ROSARIO</t>
  </si>
  <si>
    <t>Especialista en Gerencia en Gestión Humana y Desarrollo organizacional</t>
  </si>
  <si>
    <t>DICO</t>
  </si>
  <si>
    <t>UNE EPM TELECOMUNICACIONES S.A.</t>
  </si>
  <si>
    <t>Carrera 16 No. 11A Sur 100 Medellín</t>
  </si>
  <si>
    <t>4 3251505</t>
  </si>
  <si>
    <t>Huawei technologies CO.,LTD.</t>
  </si>
  <si>
    <t>Contrato 10010438961</t>
  </si>
  <si>
    <t>JORGE MARIO ORTÍZ HERRERA</t>
  </si>
  <si>
    <t>Firma Interventor UNE, Administrador del Acuerdo Comercial.
La certificación no tiene fecha de firma, tal y como lo exige el pliego</t>
  </si>
  <si>
    <t>China Mobile Communications Corporation</t>
  </si>
  <si>
    <t>Go.Tone Building, #208 Yuexiu South Road, Yuexiu District, Canton City, China</t>
  </si>
  <si>
    <t>008613802880387</t>
  </si>
  <si>
    <t>TANG HUI</t>
  </si>
  <si>
    <t>Firma Gerente General.
Ampliar el alcance de la certificación, especialmente lo concerniente a la relación de los sistemas de transmisión (telecomunicaciones) y la solución BOSS/CBS.</t>
  </si>
  <si>
    <t xml:space="preserve">MTN Irancell </t>
  </si>
  <si>
    <t>88653692-4</t>
  </si>
  <si>
    <t>ARASH SOLEIMANI</t>
  </si>
  <si>
    <t>Firma Jefe de operaciones de la Red.
La certificación se refiere a servicios de OPERACIÓN, y GESTIÓN; mas no de suministro y/o instalación de los sistemas mencionados.
TRM 30 Abr 2009</t>
  </si>
  <si>
    <t>HENRY LÓPEZ OLIVEROS
CC 91.490.039</t>
  </si>
  <si>
    <t>UNIVALLE</t>
  </si>
  <si>
    <t>No se adjunta Fotocopia del título profesional o del acta de grado</t>
  </si>
  <si>
    <t>No se adjunta Fotocopia del título o del acta de grado del posgrado mínimo habilitante</t>
  </si>
  <si>
    <t>WALTER BRIDGE y CIA. S.A.
NIT 800.006.911-4</t>
  </si>
  <si>
    <t>BPM CONSULTING LTDA.
NIT 900011395-6</t>
  </si>
  <si>
    <t>SONDA DE COLOMBIA</t>
  </si>
  <si>
    <t>ORGANIZACIÓN SERDAN - Misión temporal Ltda.</t>
  </si>
  <si>
    <t>NANCY CAROLINA SUÁREZ CAMACHO
CC 38.144.285</t>
  </si>
  <si>
    <t>UNIVERSIDAD DEL TOLIMA</t>
  </si>
  <si>
    <t>Economista</t>
  </si>
  <si>
    <t>Especialista en Gerencia Financiera</t>
  </si>
  <si>
    <t>En el anexo 10 no se especifica el perfil propuesto ni el objeto del proceso.</t>
  </si>
  <si>
    <t>Huawei technologies CO.,LTD.
NIT 830.140.321-0</t>
  </si>
  <si>
    <t>SAMAEL QUINTERO POVEDA
CC 80.130.167</t>
  </si>
  <si>
    <t>Especialista en Telecomunicaciones móviles</t>
  </si>
  <si>
    <t>Especialista en Gerencia de proyectos de telecomunicaciones</t>
  </si>
  <si>
    <t>En el anexo 10 no se especifica el objeto del proceso.</t>
  </si>
  <si>
    <t>COLTEMPORA S.A.
NIT 800.142.612-9</t>
  </si>
  <si>
    <t>ALEJANDRA GUZMÁN CASTILLO
CC 52.904.147</t>
  </si>
  <si>
    <t>Profesional Economista en Comercio Exterior</t>
  </si>
  <si>
    <t>No cumple con el perfil definido por RTVC</t>
  </si>
  <si>
    <t>No firmó no diligenció completamente el anexo 10</t>
  </si>
  <si>
    <t>Huawei</t>
  </si>
  <si>
    <t>38-60</t>
  </si>
  <si>
    <t>CONSORCIO ISTRONYC LTDA- BALUM S.A.</t>
  </si>
  <si>
    <t>076-2011</t>
  </si>
  <si>
    <t xml:space="preserve">ETB </t>
  </si>
  <si>
    <t>BALUM SA</t>
  </si>
  <si>
    <t>UNIVERSIDAD DISTRITAL FRANCISCO JOSE DE CALDAS</t>
  </si>
  <si>
    <t>INGENIERO ELECTRONICO</t>
  </si>
  <si>
    <t>UNIVERSIDAD NACIONAL DE COLOMBIA</t>
  </si>
  <si>
    <t>MAGISTER SCIENTIAE EN SISTEMAS</t>
  </si>
  <si>
    <t>AERONAUTICA CIVIL</t>
  </si>
  <si>
    <t>BALUM</t>
  </si>
  <si>
    <t>HEIDY XIMENA CARRILLO CAMACHO</t>
  </si>
  <si>
    <t>CONTADURIA PUBLICA</t>
  </si>
  <si>
    <t>ESPECIALISTA EN FINANZAS Y NEGOCIOS INTERNACIONALES</t>
  </si>
  <si>
    <t>PRICE WATERHOUSE COOPERS</t>
  </si>
  <si>
    <t>P&amp;G FINANCIAL UK LTDA</t>
  </si>
  <si>
    <t>ERNST &amp; YOUNG</t>
  </si>
  <si>
    <t>MAGISTER EN CIENCIAS DE LA INFORMACION Y LAS COMUNICACIONES</t>
  </si>
  <si>
    <t>PABLO GERMAN PEREZ HERRERA</t>
  </si>
  <si>
    <t>ADMINISTRADOR DE EMPRESAS</t>
  </si>
  <si>
    <t>ESPECIALISTA EN GERENCIA ESTRATEGICA</t>
  </si>
  <si>
    <t>CONSORCIO ISTRONYC BALUM</t>
  </si>
  <si>
    <t>SOLO ENTREGÓ 2 CERTIFICACIONES</t>
  </si>
  <si>
    <t>JULIAN RICARDO VALDES PEÑALOSA
CC 17.122.601</t>
  </si>
  <si>
    <t>SE DESCUENTAN 30 DIAS AL INICIO, AJUSTANDOSE A LA FECHA DE GRADUACIÓN</t>
  </si>
  <si>
    <t>LA CERTIFICACIÓN ESPECIFICA SE COMPONE DE LAS DOS EXPERIENCIAS: GERENCIA DE PROYECTOS E INSTALACION DE EQUIPOS</t>
  </si>
  <si>
    <t>HEIDY XIMENA CARRILLO CAMACHO
CC 52.475.725</t>
  </si>
  <si>
    <t>UNIVERSIDAD DE LA SALLE</t>
  </si>
  <si>
    <t>LA EXPERIENCIA RELACIONADA ES EN AUDITORÍA</t>
  </si>
  <si>
    <t>ACCOUNT ASSISTANT. La certificación no se encuentra acompañada de la correspondiente traducción</t>
  </si>
  <si>
    <t>PABLO GERMAN PEREZ HERRRERA
CC 19.055.103</t>
  </si>
  <si>
    <t>INCLUYE TAMBIÉN MANTENIMIENTO</t>
  </si>
  <si>
    <t>FELIPE ANDRES SANTOS ORJUELA
CC 80.084.441</t>
  </si>
  <si>
    <t>La certificación no refleja el Objeto del contrato, funciones o actividades desarrolladas.</t>
  </si>
  <si>
    <t>Balum</t>
  </si>
  <si>
    <t>UNIVERSIDAD DE LOS ANDES</t>
  </si>
  <si>
    <t>Especialista en Telemática</t>
  </si>
  <si>
    <t xml:space="preserve">COMSAT </t>
  </si>
  <si>
    <t>Cra. 8 # 20-00 Ofc 504</t>
  </si>
  <si>
    <t>No se especifican las funciones del cargo</t>
  </si>
  <si>
    <t>DAGA / ISTRONYC LTDA.</t>
  </si>
  <si>
    <t xml:space="preserve">DAGA   </t>
  </si>
  <si>
    <t>No hay fecha de terminación o certificación adjunta con dicha información</t>
  </si>
  <si>
    <t>FEXSA</t>
  </si>
  <si>
    <t>Se traslapa con la certificación correspondiente al folio 110 - 115</t>
  </si>
  <si>
    <t>DSA_TB_CO_OSC_NSN_2010
DSA_MS_CO_OSC_NSN_2010
DSA_CARE_CO_OSC_NSN_2010</t>
  </si>
  <si>
    <t>ESPECIALISTA EN GERENCIA DE PROYECTOS EN INGENIERIA</t>
  </si>
  <si>
    <t>VALE PARA LOS DOS TIPOS DE EXPERIENCIA</t>
  </si>
  <si>
    <t>UNVERSIDAD SAN BUENAVENTURA</t>
  </si>
  <si>
    <t>ADMINISTRADOR DE NEGOCIOS</t>
  </si>
  <si>
    <t>216-5 Y 216-6</t>
  </si>
  <si>
    <t>UNIVERSIDAD DE PALERMO</t>
  </si>
  <si>
    <t>216-14</t>
  </si>
  <si>
    <t>PETROTIGER</t>
  </si>
  <si>
    <t>216-8</t>
  </si>
  <si>
    <t>INGENIERO EN ELECTRONICA Y TELECOMUNICACIONES</t>
  </si>
  <si>
    <t>ICESI</t>
  </si>
  <si>
    <t>ESPECIALISTA EN REDES Y COMUNICACIONES</t>
  </si>
  <si>
    <t>POTIFICIA UNIVERSIDAD JAVIERIANA</t>
  </si>
  <si>
    <t>ESPECIALISTA EN SISTEMAS GERENCIALES DE INGENIERIA</t>
  </si>
  <si>
    <t>CARACOL RADIO</t>
  </si>
  <si>
    <t>INGENIERA INDUSTRIAL</t>
  </si>
  <si>
    <t>UNIVERSIDAD EAN</t>
  </si>
  <si>
    <t>ESPECIALISTA EN GERENCIA DE PROCESOS Y CALIDAD</t>
  </si>
  <si>
    <t>Nokia solutions and Networks Colombia Ltda.</t>
  </si>
  <si>
    <t>Calle 72 No. 8-56 Piso 2</t>
  </si>
  <si>
    <t>(1) 5875577</t>
  </si>
  <si>
    <t>OSC Telecoms &amp; Security Solutions SAS</t>
  </si>
  <si>
    <t>No. 5 Anahita St., 12 Floor; África Blvd.</t>
  </si>
  <si>
    <t>No aplica a la experiencia requerida por RTVC</t>
  </si>
  <si>
    <t>OSC</t>
  </si>
  <si>
    <t>JOSE JOAQUIN FRANCO HERRERA
CC 79.448.879</t>
  </si>
  <si>
    <t>CORPORACION UNVERSITARIA ANTONIO NARIÑO</t>
  </si>
  <si>
    <t>INGENIERO ELECTRÓNICO</t>
  </si>
  <si>
    <t>SPERTO
NIT 860.043.446-6</t>
  </si>
  <si>
    <t>MUNICIPIO DE MEDELLÍN - SUBSECRETARÍA DE TECNOLOGÍA DE LA INFORMACIÓN</t>
  </si>
  <si>
    <t>COMWARE S.A.</t>
  </si>
  <si>
    <t>SE CERTIFICA A COMWARE, QUIEN LO TENIA CONTRATADO</t>
  </si>
  <si>
    <t>NO SE EVIDENCIA EL NOMBRE DE LA EMPRESA QUE LO ESTÁ CERTIFICANDO Y QUE QUIEN FIRMÁ SEA IDONEO</t>
  </si>
  <si>
    <t>CORONA S.A. FIDUCOR S.A.</t>
  </si>
  <si>
    <t>UNIVERSIDAD INCCA DE COLOMBIA</t>
  </si>
  <si>
    <t>TERESA ANDREA MUÑOZ MUÑOZ
CC 31.426.431</t>
  </si>
  <si>
    <t>COMCEL S.A.</t>
  </si>
  <si>
    <t>HUGO JAVIER HENAO GUTIERREZ
94.487.010</t>
  </si>
  <si>
    <t>INTELLIGENTSOFT
NIT 900-164-787-6</t>
  </si>
  <si>
    <t>La experiencia certificada no concuerda con lo requerido por RTVC</t>
  </si>
  <si>
    <t>CARACOL TELEVISION
NIT 860.025.674-2</t>
  </si>
  <si>
    <t>JUAN MANUEL RAMOS PINZON
CC 79.949.381</t>
  </si>
  <si>
    <t>MASTER EN DIRECCION DE EMPRESAS</t>
  </si>
  <si>
    <t>FALTA CONVALIDACION DEL MINISTERIO DE EDUCACIÓN</t>
  </si>
  <si>
    <t>FIRMA RAUL MEDINA SUPERVISOR DEL CONTRATO.
El proponente podrá adjuntar la correspondiente acta de terminación debidamente suscrita.
La dirección y teléfono fueron suministradas por el oferente, no se allegó una nueva certificación con esos datos</t>
  </si>
  <si>
    <t>Las certificaciones no fueron complementadas con las actas de terminación. Las certificaciones no tienen la fecha de expedición</t>
  </si>
  <si>
    <t>Firma Coordinador Gestión de Negocios
Ejecutivo Gestión de Negocios
Valor + IVA
PLIEGO DE DONDICIONES: 4.2.1. h) Estado del contrato (En caso que la certificación no indique que el estado del contrato es liquidado, el proponente podrá adjuntar la correspondiente acta de liquidación y/o terminación debidamente suscrita). 
En la certificación no se dejaba explicito que el contrato estaba liquidado, no se adjuntó la correspondiente acta de terminación debidamente suscrita. La certificación no tiene fecha de expedición (día, mes y año).</t>
  </si>
  <si>
    <t>Firma Coordinador Gestión de Negocios
Ejecutivo Gestión de Negocios
PLIEGO DE DONDICIONES: 4.2.1. h) Estado del contrato (En caso que la certificación no indique que el estado del contrato es liquidado, el proponente podrá adjuntar la correspondiente acta de liquidación y/o terminación debidamente suscrita). 
En la certificación no se dejaba explicito que el contrato estaba liquidado, no se adjuntó la correspondiente acta de terminación debidamente suscrita. La certificación no tiene fecha de expedición (día, mes y año).</t>
  </si>
  <si>
    <t>Firma Coordinadora regional.
No existe evidencia de la terminación del contrato, pues el valor de las actividades ejecutadas no concuerda con el valor mensual multiplicado por el número de meses.
PLIEGO DE DONDICIONES: 4.2.1. h) Estado del contrato (En caso que la certificación no indique que el estado del contrato es liquidado, el proponente podrá adjuntar la correspondiente acta de liquidación y/o terminación debidamente suscrita). 
En la certificación no se dejaba explicito que el contrato estaba liquidado, no se adjuntó la correspondiente acta de terminación debidamente suscrita. La certificación no tiene fecha de expedición (día, mes y año).</t>
  </si>
  <si>
    <t>La certificación dice que los contratos relacionados se encuentran en ejecución, por lo tanto no pueden considerarse como terminados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</si>
</sst>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quot;$&quot;* #,##0.00_);_(&quot;$&quot;* \(#,##0.00\);_(&quot;$&quot;* &quot;-&quot;??_);_(@_)"/>
    <numFmt numFmtId="165" formatCode="_-&quot;$&quot;* #,##0_-;\-&quot;$&quot;* #,##0_-;_-&quot;$&quot;* &quot;-&quot;??_-;_-@_-"/>
    <numFmt numFmtId="166" formatCode="_-* #,##0\ _€_-;\-* #,##0\ _€_-;_-* &quot;-&quot;??\ _€_-;_-@_-"/>
    <numFmt numFmtId="167" formatCode="_(&quot;$&quot;* #,##0_);_(&quot;$&quot;* \(#,##0\);_(&quot;$&quot;* &quot;-&quot;??_);_(@_)"/>
    <numFmt numFmtId="168" formatCode="_-&quot;$&quot;* #,##0.0_-;\-&quot;$&quot;* #,##0.0_-;_-&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i/>
      <u val="singleAccounting"/>
      <sz val="14"/>
      <name val="Calibri"/>
      <family val="2"/>
      <scheme val="minor"/>
    </font>
    <font>
      <b/>
      <sz val="11"/>
      <name val="Calibri"/>
      <family val="2"/>
      <scheme val="minor"/>
    </font>
    <font>
      <sz val="11"/>
      <name val="Calibri"/>
      <family val="2"/>
      <scheme val="minor"/>
    </font>
    <font>
      <b/>
      <sz val="12"/>
      <color theme="1"/>
      <name val="Arial Narrow"/>
      <family val="2"/>
    </font>
    <font>
      <sz val="11"/>
      <color theme="1"/>
      <name val="Arial Narrow"/>
      <family val="2"/>
    </font>
    <font>
      <sz val="12"/>
      <color theme="1"/>
      <name val="Arial Narrow"/>
      <family val="2"/>
    </font>
    <font>
      <b/>
      <sz val="11"/>
      <color theme="0"/>
      <name val="Calibri"/>
      <family val="2"/>
    </font>
    <font>
      <b/>
      <i/>
      <u/>
      <sz val="16"/>
      <color theme="1"/>
      <name val="Arial Narrow"/>
      <family val="2"/>
    </font>
    <font>
      <b/>
      <sz val="11"/>
      <color theme="1"/>
      <name val="Calibri"/>
      <family val="2"/>
      <scheme val="minor"/>
    </font>
    <font>
      <b/>
      <sz val="28"/>
      <name val="Calibri"/>
      <family val="2"/>
      <scheme val="minor"/>
    </font>
    <font>
      <sz val="28"/>
      <name val="Calibri"/>
      <family val="2"/>
      <scheme val="minor"/>
    </font>
    <font>
      <sz val="20"/>
      <color theme="1"/>
      <name val="Calibri"/>
      <family val="2"/>
      <scheme val="minor"/>
    </font>
    <font>
      <sz val="28"/>
      <color theme="1"/>
      <name val="Calibri"/>
      <family val="2"/>
      <scheme val="minor"/>
    </font>
    <font>
      <b/>
      <sz val="12"/>
      <color theme="0"/>
      <name val="Calibri"/>
      <family val="2"/>
      <scheme val="minor"/>
    </font>
    <font>
      <b/>
      <i/>
      <sz val="11"/>
      <color theme="1"/>
      <name val="Calibri"/>
      <family val="2"/>
      <scheme val="minor"/>
    </font>
    <font>
      <sz val="9"/>
      <color indexed="81"/>
      <name val="Tahoma"/>
      <family val="2"/>
    </font>
    <font>
      <sz val="10"/>
      <color indexed="81"/>
      <name val="Tahoma"/>
      <family val="2"/>
    </font>
    <font>
      <b/>
      <sz val="9"/>
      <name val="Calibri"/>
      <family val="2"/>
      <scheme val="minor"/>
    </font>
    <font>
      <i/>
      <u/>
      <sz val="48"/>
      <name val="Calibri"/>
      <family val="2"/>
      <scheme val="minor"/>
    </font>
    <font>
      <b/>
      <sz val="22"/>
      <name val="Calibri"/>
      <family val="2"/>
      <scheme val="minor"/>
    </font>
    <font>
      <b/>
      <sz val="10"/>
      <color theme="0"/>
      <name val="Calibri"/>
      <family val="2"/>
      <scheme val="minor"/>
    </font>
    <font>
      <b/>
      <sz val="10"/>
      <color theme="0"/>
      <name val="Calibri"/>
      <family val="2"/>
    </font>
    <font>
      <b/>
      <sz val="16"/>
      <name val="Calibri"/>
      <family val="2"/>
      <scheme val="minor"/>
    </font>
    <font>
      <sz val="14"/>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39">
    <xf numFmtId="0" fontId="0" fillId="0" borderId="0" xfId="0"/>
    <xf numFmtId="0" fontId="2"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4"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horizontal="left" vertical="center" wrapText="1" inden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15"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2"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4" xfId="0" applyFont="1" applyFill="1" applyBorder="1" applyAlignment="1">
      <alignment vertical="center" wrapText="1"/>
    </xf>
    <xf numFmtId="0" fontId="5" fillId="2"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5" fontId="5" fillId="4" borderId="0" xfId="0" applyNumberFormat="1" applyFont="1" applyFill="1" applyAlignment="1">
      <alignment vertical="center" wrapText="1"/>
    </xf>
    <xf numFmtId="165" fontId="5" fillId="4" borderId="1" xfId="1" applyNumberFormat="1" applyFont="1" applyFill="1" applyBorder="1" applyAlignment="1">
      <alignment horizontal="center" vertical="center" wrapText="1"/>
    </xf>
    <xf numFmtId="165" fontId="5" fillId="2" borderId="1" xfId="1" applyNumberFormat="1" applyFont="1" applyFill="1" applyBorder="1" applyAlignment="1">
      <alignment vertical="center" wrapText="1"/>
    </xf>
    <xf numFmtId="165" fontId="3" fillId="2" borderId="1" xfId="0" applyNumberFormat="1" applyFont="1" applyFill="1" applyBorder="1" applyAlignment="1">
      <alignment vertical="center" wrapText="1"/>
    </xf>
    <xf numFmtId="166" fontId="5" fillId="2" borderId="1" xfId="2"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10" fillId="5" borderId="1" xfId="0" applyFont="1" applyFill="1" applyBorder="1" applyAlignment="1">
      <alignment horizontal="center" vertical="center" wrapText="1"/>
    </xf>
    <xf numFmtId="0" fontId="0" fillId="4" borderId="1" xfId="0" applyFill="1" applyBorder="1" applyAlignment="1">
      <alignment vertical="center" wrapText="1"/>
    </xf>
    <xf numFmtId="0" fontId="12" fillId="2"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3" fillId="4" borderId="1" xfId="0" applyFont="1" applyFill="1" applyBorder="1" applyAlignment="1">
      <alignment horizontal="center" vertical="center" wrapText="1"/>
    </xf>
    <xf numFmtId="0" fontId="11" fillId="0" borderId="0" xfId="0" applyFont="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1" fillId="4" borderId="0" xfId="0" applyFont="1" applyFill="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20" fillId="4" borderId="0" xfId="0" applyFont="1" applyFill="1" applyAlignment="1">
      <alignment horizontal="center" wrapText="1"/>
    </xf>
    <xf numFmtId="0" fontId="4"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7" borderId="1" xfId="0" applyFill="1" applyBorder="1" applyAlignment="1">
      <alignment vertical="center" wrapText="1"/>
    </xf>
    <xf numFmtId="0" fontId="0" fillId="2" borderId="2" xfId="0" applyFill="1" applyBorder="1" applyAlignment="1">
      <alignment horizontal="center" vertical="center" wrapText="1"/>
    </xf>
    <xf numFmtId="0" fontId="0" fillId="6" borderId="1" xfId="0" applyFill="1" applyBorder="1" applyAlignment="1">
      <alignment horizontal="center" vertical="center" wrapText="1"/>
    </xf>
    <xf numFmtId="0" fontId="2" fillId="3" borderId="1" xfId="0"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5" fontId="5" fillId="4" borderId="1" xfId="0" applyNumberFormat="1" applyFont="1" applyFill="1" applyBorder="1" applyAlignment="1">
      <alignment horizontal="left" vertical="center" wrapText="1"/>
    </xf>
    <xf numFmtId="15" fontId="5" fillId="4" borderId="1" xfId="0" applyNumberFormat="1" applyFont="1" applyFill="1" applyBorder="1" applyAlignment="1">
      <alignment vertical="center" wrapText="1"/>
    </xf>
    <xf numFmtId="1" fontId="5" fillId="4" borderId="1" xfId="0" applyNumberFormat="1" applyFont="1" applyFill="1" applyBorder="1" applyAlignment="1">
      <alignment vertical="center" wrapText="1"/>
    </xf>
    <xf numFmtId="43" fontId="5" fillId="4" borderId="1" xfId="2" applyNumberFormat="1" applyFont="1" applyFill="1" applyBorder="1" applyAlignment="1">
      <alignment horizontal="center" vertical="center" wrapText="1"/>
    </xf>
    <xf numFmtId="166" fontId="5" fillId="4" borderId="1" xfId="2" applyNumberFormat="1" applyFont="1" applyFill="1" applyBorder="1" applyAlignment="1">
      <alignment vertical="center" wrapText="1"/>
    </xf>
    <xf numFmtId="166" fontId="5" fillId="4" borderId="1" xfId="0" applyNumberFormat="1" applyFont="1" applyFill="1" applyBorder="1" applyAlignment="1">
      <alignment vertical="center" wrapText="1"/>
    </xf>
    <xf numFmtId="167" fontId="5" fillId="4" borderId="0" xfId="1" applyNumberFormat="1" applyFont="1" applyFill="1" applyAlignment="1">
      <alignment vertical="center" wrapText="1"/>
    </xf>
    <xf numFmtId="43" fontId="4" fillId="4" borderId="1" xfId="2" applyNumberFormat="1" applyFont="1" applyFill="1" applyBorder="1" applyAlignment="1">
      <alignment horizontal="center" vertical="center" wrapText="1"/>
    </xf>
    <xf numFmtId="166" fontId="4" fillId="4" borderId="1" xfId="0" applyNumberFormat="1" applyFont="1" applyFill="1" applyBorder="1" applyAlignment="1">
      <alignment vertical="center" wrapText="1"/>
    </xf>
    <xf numFmtId="0" fontId="0" fillId="4" borderId="0" xfId="0" applyFill="1" applyAlignment="1">
      <alignment wrapText="1"/>
    </xf>
    <xf numFmtId="0" fontId="0" fillId="4" borderId="1" xfId="0" applyFill="1" applyBorder="1" applyAlignment="1">
      <alignment wrapText="1"/>
    </xf>
    <xf numFmtId="0" fontId="0" fillId="0" borderId="0" xfId="0" applyAlignment="1">
      <alignment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49" fontId="5" fillId="4" borderId="1" xfId="0" applyNumberFormat="1" applyFont="1" applyFill="1" applyBorder="1" applyAlignment="1">
      <alignment vertical="center" wrapText="1"/>
    </xf>
    <xf numFmtId="168" fontId="5" fillId="4" borderId="1" xfId="1" applyNumberFormat="1" applyFont="1" applyFill="1" applyBorder="1" applyAlignment="1">
      <alignment horizontal="center" vertical="center" wrapText="1"/>
    </xf>
    <xf numFmtId="2" fontId="4" fillId="11"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4" fillId="2"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15" fillId="0" borderId="1"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7" fillId="2" borderId="1"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3">
    <cellStyle name="Millares" xfId="2" builtinId="3"/>
    <cellStyle name="Moneda" xfId="1" builtinId="4"/>
    <cellStyle name="Normal" xfId="0" builtinId="0"/>
  </cellStyles>
  <dxfs count="37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27215</xdr:colOff>
      <xdr:row>8</xdr:row>
      <xdr:rowOff>40822</xdr:rowOff>
    </xdr:from>
    <xdr:to>
      <xdr:col>4</xdr:col>
      <xdr:colOff>1061358</xdr:colOff>
      <xdr:row>12</xdr:row>
      <xdr:rowOff>898071</xdr:rowOff>
    </xdr:to>
    <xdr:sp macro="" textlink="">
      <xdr:nvSpPr>
        <xdr:cNvPr id="2" name="Flecha doblada 1"/>
        <xdr:cNvSpPr/>
      </xdr:nvSpPr>
      <xdr:spPr>
        <a:xfrm rot="10800000">
          <a:off x="7497536" y="2068286"/>
          <a:ext cx="1034143" cy="2966356"/>
        </a:xfrm>
        <a:prstGeom prst="bentArrow">
          <a:avLst>
            <a:gd name="adj1" fmla="val 19186"/>
            <a:gd name="adj2" fmla="val 25000"/>
            <a:gd name="adj3" fmla="val 25000"/>
            <a:gd name="adj4" fmla="val 43750"/>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4</xdr:col>
      <xdr:colOff>108856</xdr:colOff>
      <xdr:row>9</xdr:row>
      <xdr:rowOff>40821</xdr:rowOff>
    </xdr:from>
    <xdr:to>
      <xdr:col>10</xdr:col>
      <xdr:colOff>887182</xdr:colOff>
      <xdr:row>11</xdr:row>
      <xdr:rowOff>734784</xdr:rowOff>
    </xdr:to>
    <xdr:sp macro="" textlink="">
      <xdr:nvSpPr>
        <xdr:cNvPr id="3" name="Flecha doblada 2"/>
        <xdr:cNvSpPr/>
      </xdr:nvSpPr>
      <xdr:spPr>
        <a:xfrm rot="10800000">
          <a:off x="7579177" y="2340428"/>
          <a:ext cx="12834255" cy="1619249"/>
        </a:xfrm>
        <a:prstGeom prst="bentArrow">
          <a:avLst>
            <a:gd name="adj1" fmla="val 12629"/>
            <a:gd name="adj2" fmla="val 15336"/>
            <a:gd name="adj3" fmla="val 25000"/>
            <a:gd name="adj4" fmla="val 4375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27215</xdr:colOff>
      <xdr:row>8</xdr:row>
      <xdr:rowOff>40822</xdr:rowOff>
    </xdr:from>
    <xdr:to>
      <xdr:col>4</xdr:col>
      <xdr:colOff>1061358</xdr:colOff>
      <xdr:row>12</xdr:row>
      <xdr:rowOff>898071</xdr:rowOff>
    </xdr:to>
    <xdr:sp macro="" textlink="">
      <xdr:nvSpPr>
        <xdr:cNvPr id="2" name="Flecha doblada 1"/>
        <xdr:cNvSpPr/>
      </xdr:nvSpPr>
      <xdr:spPr>
        <a:xfrm rot="10800000">
          <a:off x="7494815" y="4612822"/>
          <a:ext cx="1034143" cy="2952749"/>
        </a:xfrm>
        <a:prstGeom prst="bentArrow">
          <a:avLst>
            <a:gd name="adj1" fmla="val 19186"/>
            <a:gd name="adj2" fmla="val 25000"/>
            <a:gd name="adj3" fmla="val 25000"/>
            <a:gd name="adj4" fmla="val 43750"/>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4</xdr:col>
      <xdr:colOff>108856</xdr:colOff>
      <xdr:row>9</xdr:row>
      <xdr:rowOff>40821</xdr:rowOff>
    </xdr:from>
    <xdr:to>
      <xdr:col>10</xdr:col>
      <xdr:colOff>887182</xdr:colOff>
      <xdr:row>11</xdr:row>
      <xdr:rowOff>734784</xdr:rowOff>
    </xdr:to>
    <xdr:sp macro="" textlink="">
      <xdr:nvSpPr>
        <xdr:cNvPr id="3" name="Flecha doblada 2"/>
        <xdr:cNvSpPr/>
      </xdr:nvSpPr>
      <xdr:spPr>
        <a:xfrm rot="10800000">
          <a:off x="7576456" y="4879521"/>
          <a:ext cx="12817926" cy="1608363"/>
        </a:xfrm>
        <a:prstGeom prst="bentArrow">
          <a:avLst>
            <a:gd name="adj1" fmla="val 12629"/>
            <a:gd name="adj2" fmla="val 15336"/>
            <a:gd name="adj3" fmla="val 25000"/>
            <a:gd name="adj4" fmla="val 4375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8</xdr:row>
      <xdr:rowOff>40822</xdr:rowOff>
    </xdr:from>
    <xdr:to>
      <xdr:col>4</xdr:col>
      <xdr:colOff>1061358</xdr:colOff>
      <xdr:row>12</xdr:row>
      <xdr:rowOff>898071</xdr:rowOff>
    </xdr:to>
    <xdr:sp macro="" textlink="">
      <xdr:nvSpPr>
        <xdr:cNvPr id="2" name="Flecha doblada 1"/>
        <xdr:cNvSpPr/>
      </xdr:nvSpPr>
      <xdr:spPr>
        <a:xfrm rot="10800000">
          <a:off x="7494815" y="3765097"/>
          <a:ext cx="1034143" cy="2952749"/>
        </a:xfrm>
        <a:prstGeom prst="bentArrow">
          <a:avLst>
            <a:gd name="adj1" fmla="val 19186"/>
            <a:gd name="adj2" fmla="val 25000"/>
            <a:gd name="adj3" fmla="val 25000"/>
            <a:gd name="adj4" fmla="val 43750"/>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4</xdr:col>
      <xdr:colOff>108856</xdr:colOff>
      <xdr:row>9</xdr:row>
      <xdr:rowOff>40821</xdr:rowOff>
    </xdr:from>
    <xdr:to>
      <xdr:col>10</xdr:col>
      <xdr:colOff>887182</xdr:colOff>
      <xdr:row>11</xdr:row>
      <xdr:rowOff>734784</xdr:rowOff>
    </xdr:to>
    <xdr:sp macro="" textlink="">
      <xdr:nvSpPr>
        <xdr:cNvPr id="3" name="Flecha doblada 2"/>
        <xdr:cNvSpPr/>
      </xdr:nvSpPr>
      <xdr:spPr>
        <a:xfrm rot="10800000">
          <a:off x="7576456" y="4031796"/>
          <a:ext cx="12817926" cy="1608363"/>
        </a:xfrm>
        <a:prstGeom prst="bentArrow">
          <a:avLst>
            <a:gd name="adj1" fmla="val 12629"/>
            <a:gd name="adj2" fmla="val 15336"/>
            <a:gd name="adj3" fmla="val 25000"/>
            <a:gd name="adj4" fmla="val 4375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27215</xdr:colOff>
      <xdr:row>8</xdr:row>
      <xdr:rowOff>40822</xdr:rowOff>
    </xdr:from>
    <xdr:to>
      <xdr:col>4</xdr:col>
      <xdr:colOff>1061358</xdr:colOff>
      <xdr:row>12</xdr:row>
      <xdr:rowOff>898071</xdr:rowOff>
    </xdr:to>
    <xdr:sp macro="" textlink="">
      <xdr:nvSpPr>
        <xdr:cNvPr id="2" name="Flecha doblada 1"/>
        <xdr:cNvSpPr/>
      </xdr:nvSpPr>
      <xdr:spPr>
        <a:xfrm rot="10800000">
          <a:off x="7494815" y="2326822"/>
          <a:ext cx="1034143" cy="2952749"/>
        </a:xfrm>
        <a:prstGeom prst="bentArrow">
          <a:avLst>
            <a:gd name="adj1" fmla="val 19186"/>
            <a:gd name="adj2" fmla="val 25000"/>
            <a:gd name="adj3" fmla="val 25000"/>
            <a:gd name="adj4" fmla="val 43750"/>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4</xdr:col>
      <xdr:colOff>108856</xdr:colOff>
      <xdr:row>9</xdr:row>
      <xdr:rowOff>40821</xdr:rowOff>
    </xdr:from>
    <xdr:to>
      <xdr:col>10</xdr:col>
      <xdr:colOff>887182</xdr:colOff>
      <xdr:row>11</xdr:row>
      <xdr:rowOff>734784</xdr:rowOff>
    </xdr:to>
    <xdr:sp macro="" textlink="">
      <xdr:nvSpPr>
        <xdr:cNvPr id="3" name="Flecha doblada 2"/>
        <xdr:cNvSpPr/>
      </xdr:nvSpPr>
      <xdr:spPr>
        <a:xfrm rot="10800000">
          <a:off x="7576456" y="2593521"/>
          <a:ext cx="12817926" cy="1608363"/>
        </a:xfrm>
        <a:prstGeom prst="bentArrow">
          <a:avLst>
            <a:gd name="adj1" fmla="val 12629"/>
            <a:gd name="adj2" fmla="val 15336"/>
            <a:gd name="adj3" fmla="val 25000"/>
            <a:gd name="adj4" fmla="val 4375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27215</xdr:colOff>
      <xdr:row>8</xdr:row>
      <xdr:rowOff>40822</xdr:rowOff>
    </xdr:from>
    <xdr:to>
      <xdr:col>4</xdr:col>
      <xdr:colOff>1061358</xdr:colOff>
      <xdr:row>12</xdr:row>
      <xdr:rowOff>898071</xdr:rowOff>
    </xdr:to>
    <xdr:sp macro="" textlink="">
      <xdr:nvSpPr>
        <xdr:cNvPr id="2" name="Flecha doblada 1"/>
        <xdr:cNvSpPr/>
      </xdr:nvSpPr>
      <xdr:spPr>
        <a:xfrm rot="10800000">
          <a:off x="7494815" y="3660322"/>
          <a:ext cx="1034143" cy="2952749"/>
        </a:xfrm>
        <a:prstGeom prst="bentArrow">
          <a:avLst>
            <a:gd name="adj1" fmla="val 19186"/>
            <a:gd name="adj2" fmla="val 25000"/>
            <a:gd name="adj3" fmla="val 25000"/>
            <a:gd name="adj4" fmla="val 43750"/>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4</xdr:col>
      <xdr:colOff>108856</xdr:colOff>
      <xdr:row>9</xdr:row>
      <xdr:rowOff>40821</xdr:rowOff>
    </xdr:from>
    <xdr:to>
      <xdr:col>10</xdr:col>
      <xdr:colOff>887182</xdr:colOff>
      <xdr:row>11</xdr:row>
      <xdr:rowOff>734784</xdr:rowOff>
    </xdr:to>
    <xdr:sp macro="" textlink="">
      <xdr:nvSpPr>
        <xdr:cNvPr id="3" name="Flecha doblada 2"/>
        <xdr:cNvSpPr/>
      </xdr:nvSpPr>
      <xdr:spPr>
        <a:xfrm rot="10800000">
          <a:off x="7576456" y="3927021"/>
          <a:ext cx="12817926" cy="1608363"/>
        </a:xfrm>
        <a:prstGeom prst="bentArrow">
          <a:avLst>
            <a:gd name="adj1" fmla="val 12629"/>
            <a:gd name="adj2" fmla="val 15336"/>
            <a:gd name="adj3" fmla="val 25000"/>
            <a:gd name="adj4" fmla="val 4375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5.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2:U15"/>
  <sheetViews>
    <sheetView zoomScale="70" zoomScaleNormal="70" zoomScaleSheetLayoutView="40" workbookViewId="0">
      <selection activeCell="O6" sqref="O6"/>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19.140625" style="4" customWidth="1"/>
    <col min="6" max="6" width="46" style="4" customWidth="1"/>
    <col min="7" max="7" width="24.85546875" style="4" bestFit="1" customWidth="1"/>
    <col min="8" max="8" width="34.85546875" style="4" bestFit="1" customWidth="1"/>
    <col min="9" max="9" width="27.85546875" style="4" bestFit="1" customWidth="1"/>
    <col min="10" max="10" width="27.85546875" style="4" customWidth="1"/>
    <col min="11" max="11" width="22.85546875" style="4" bestFit="1" customWidth="1"/>
    <col min="12" max="14" width="25" style="4" customWidth="1"/>
    <col min="15" max="16" width="28.28515625" style="4" customWidth="1"/>
    <col min="17" max="19" width="26.28515625" style="4" customWidth="1"/>
    <col min="20" max="20" width="32.5703125" style="4" customWidth="1"/>
    <col min="21" max="21" width="56.5703125" style="4" customWidth="1"/>
    <col min="22" max="16384" width="11.42578125" style="4"/>
  </cols>
  <sheetData>
    <row r="2" spans="2:21" x14ac:dyDescent="0.25">
      <c r="B2" s="3" t="s">
        <v>47</v>
      </c>
      <c r="C2" s="3" t="s">
        <v>48</v>
      </c>
    </row>
    <row r="3" spans="2:21" x14ac:dyDescent="0.25">
      <c r="B3" s="5" t="s">
        <v>49</v>
      </c>
      <c r="C3" s="5" t="s">
        <v>50</v>
      </c>
    </row>
    <row r="5" spans="2:21" s="12" customFormat="1" ht="45" x14ac:dyDescent="0.25">
      <c r="C5" s="49" t="s">
        <v>52</v>
      </c>
      <c r="D5" s="49" t="s">
        <v>63</v>
      </c>
      <c r="E5" s="49" t="s">
        <v>17</v>
      </c>
      <c r="F5" s="49" t="s">
        <v>64</v>
      </c>
      <c r="G5" s="49" t="s">
        <v>62</v>
      </c>
      <c r="H5" s="49" t="s">
        <v>65</v>
      </c>
      <c r="I5" s="49" t="s">
        <v>58</v>
      </c>
      <c r="J5" s="49" t="s">
        <v>4</v>
      </c>
      <c r="K5" s="49" t="s">
        <v>3</v>
      </c>
      <c r="L5" s="49" t="s">
        <v>54</v>
      </c>
      <c r="M5" s="49" t="s">
        <v>55</v>
      </c>
      <c r="N5" s="49" t="s">
        <v>56</v>
      </c>
      <c r="O5" s="49" t="s">
        <v>57</v>
      </c>
      <c r="P5" s="49" t="s">
        <v>66</v>
      </c>
      <c r="Q5" s="49" t="s">
        <v>59</v>
      </c>
      <c r="R5" s="49" t="s">
        <v>60</v>
      </c>
      <c r="S5" s="49" t="s">
        <v>61</v>
      </c>
      <c r="T5" s="49" t="s">
        <v>67</v>
      </c>
      <c r="U5" s="1" t="s">
        <v>6</v>
      </c>
    </row>
    <row r="6" spans="2:21" ht="24.75" customHeight="1" x14ac:dyDescent="0.25">
      <c r="C6" s="13" t="s">
        <v>0</v>
      </c>
      <c r="D6" s="6">
        <v>22</v>
      </c>
      <c r="E6" s="51" t="s">
        <v>136</v>
      </c>
      <c r="F6" s="6" t="s">
        <v>136</v>
      </c>
      <c r="G6" s="6" t="s">
        <v>136</v>
      </c>
      <c r="H6" s="6" t="s">
        <v>136</v>
      </c>
      <c r="I6" s="21">
        <v>7177992506</v>
      </c>
      <c r="J6" s="10">
        <v>1</v>
      </c>
      <c r="K6" s="22">
        <f>+I6*J6</f>
        <v>7177992506</v>
      </c>
      <c r="L6" s="7" t="s">
        <v>137</v>
      </c>
      <c r="M6" s="7" t="s">
        <v>138</v>
      </c>
      <c r="N6" s="7">
        <v>2200700</v>
      </c>
      <c r="O6" s="8" t="s">
        <v>139</v>
      </c>
      <c r="P6" s="8" t="s">
        <v>140</v>
      </c>
      <c r="Q6" s="9">
        <v>40441</v>
      </c>
      <c r="R6" s="9">
        <v>40572</v>
      </c>
      <c r="S6" s="9">
        <v>40710</v>
      </c>
      <c r="T6" s="9" t="s">
        <v>141</v>
      </c>
      <c r="U6" s="7" t="s">
        <v>142</v>
      </c>
    </row>
    <row r="7" spans="2:21" x14ac:dyDescent="0.25">
      <c r="C7" s="13" t="s">
        <v>1</v>
      </c>
      <c r="D7" s="51">
        <v>24</v>
      </c>
      <c r="E7" s="51" t="s">
        <v>136</v>
      </c>
      <c r="F7" s="51" t="s">
        <v>136</v>
      </c>
      <c r="G7" s="51" t="s">
        <v>136</v>
      </c>
      <c r="H7" s="51" t="s">
        <v>136</v>
      </c>
      <c r="I7" s="21">
        <v>2660079349</v>
      </c>
      <c r="J7" s="10">
        <v>1</v>
      </c>
      <c r="K7" s="22">
        <f>+I7*J7</f>
        <v>2660079349</v>
      </c>
      <c r="L7" s="7" t="s">
        <v>137</v>
      </c>
      <c r="M7" s="7" t="s">
        <v>138</v>
      </c>
      <c r="N7" s="7">
        <v>2200700</v>
      </c>
      <c r="O7" s="8" t="s">
        <v>139</v>
      </c>
      <c r="P7" s="8" t="s">
        <v>143</v>
      </c>
      <c r="Q7" s="9">
        <v>39703</v>
      </c>
      <c r="R7" s="9">
        <v>39823</v>
      </c>
      <c r="S7" s="9">
        <v>41591</v>
      </c>
      <c r="T7" s="9" t="s">
        <v>144</v>
      </c>
      <c r="U7" s="7" t="s">
        <v>142</v>
      </c>
    </row>
    <row r="8" spans="2:21" x14ac:dyDescent="0.25">
      <c r="C8" s="13" t="s">
        <v>2</v>
      </c>
      <c r="D8" s="51">
        <v>24</v>
      </c>
      <c r="E8" s="51" t="s">
        <v>136</v>
      </c>
      <c r="F8" s="51" t="s">
        <v>136</v>
      </c>
      <c r="G8" s="51" t="s">
        <v>136</v>
      </c>
      <c r="H8" s="51" t="s">
        <v>136</v>
      </c>
      <c r="I8" s="21">
        <v>1630298237</v>
      </c>
      <c r="J8" s="10">
        <v>1</v>
      </c>
      <c r="K8" s="22">
        <f>+I8*J8</f>
        <v>1630298237</v>
      </c>
      <c r="L8" s="7" t="s">
        <v>137</v>
      </c>
      <c r="M8" s="7" t="s">
        <v>138</v>
      </c>
      <c r="N8" s="7">
        <v>2200700</v>
      </c>
      <c r="O8" s="8" t="s">
        <v>139</v>
      </c>
      <c r="P8" s="8" t="s">
        <v>145</v>
      </c>
      <c r="Q8" s="9">
        <v>41116</v>
      </c>
      <c r="R8" s="9">
        <f>+Q8+143</f>
        <v>41259</v>
      </c>
      <c r="S8" s="9">
        <v>41591</v>
      </c>
      <c r="T8" s="9" t="s">
        <v>144</v>
      </c>
      <c r="U8" s="7" t="s">
        <v>142</v>
      </c>
    </row>
    <row r="9" spans="2:21" ht="21.6" x14ac:dyDescent="0.35">
      <c r="K9" s="23">
        <f>SUM(K6:K8)</f>
        <v>11468370092</v>
      </c>
    </row>
    <row r="10" spans="2:21" ht="36" customHeight="1" x14ac:dyDescent="0.25">
      <c r="C10" s="13" t="s">
        <v>83</v>
      </c>
      <c r="D10" s="42" t="s">
        <v>136</v>
      </c>
    </row>
    <row r="11" spans="2:21" ht="36" customHeight="1" x14ac:dyDescent="0.25">
      <c r="C11" s="13" t="s">
        <v>84</v>
      </c>
      <c r="D11" s="42" t="s">
        <v>136</v>
      </c>
    </row>
    <row r="12" spans="2:21" ht="72" customHeight="1" x14ac:dyDescent="0.35">
      <c r="C12" s="13" t="s">
        <v>68</v>
      </c>
      <c r="D12" s="42" t="s">
        <v>136</v>
      </c>
      <c r="E12" s="14"/>
    </row>
    <row r="13" spans="2:21" ht="115.5" customHeight="1" x14ac:dyDescent="0.25">
      <c r="C13" s="13" t="s">
        <v>53</v>
      </c>
      <c r="D13" s="42" t="s">
        <v>136</v>
      </c>
      <c r="E13" s="14"/>
      <c r="Q13" s="20"/>
    </row>
    <row r="14" spans="2:21" ht="45" x14ac:dyDescent="0.25">
      <c r="C14" s="13" t="s">
        <v>51</v>
      </c>
      <c r="D14" s="42" t="s">
        <v>136</v>
      </c>
      <c r="E14" s="14"/>
    </row>
    <row r="15" spans="2:21" ht="61.5" x14ac:dyDescent="0.35">
      <c r="C15" s="39" t="s">
        <v>85</v>
      </c>
      <c r="D15" s="56" t="s">
        <v>136</v>
      </c>
      <c r="E15" s="53"/>
    </row>
  </sheetData>
  <conditionalFormatting sqref="C5:U15">
    <cfRule type="cellIs" dxfId="369" priority="1" operator="equal">
      <formula>"NO"</formula>
    </cfRule>
    <cfRule type="cellIs" dxfId="368" priority="2" operator="equal">
      <formula>"SI"</formula>
    </cfRule>
  </conditionalFormatting>
  <pageMargins left="0.7" right="0.7" top="0.75" bottom="0.75" header="0.3" footer="0.3"/>
  <pageSetup scale="21" orientation="portrait"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B2:R38"/>
  <sheetViews>
    <sheetView zoomScale="85" zoomScaleNormal="85" zoomScaleSheetLayoutView="10" workbookViewId="0">
      <selection activeCell="A24" sqref="A24"/>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61.7109375" style="4" customWidth="1"/>
    <col min="19" max="16384" width="11.42578125" style="4"/>
  </cols>
  <sheetData>
    <row r="2" spans="2:12" x14ac:dyDescent="0.25">
      <c r="B2" s="12" t="s">
        <v>69</v>
      </c>
      <c r="C2" s="3" t="s">
        <v>70</v>
      </c>
    </row>
    <row r="3" spans="2:12" ht="14.45" x14ac:dyDescent="0.35">
      <c r="B3" s="12"/>
      <c r="C3" s="3"/>
    </row>
    <row r="4" spans="2:12" x14ac:dyDescent="0.25">
      <c r="B4" s="12"/>
      <c r="C4" s="66" t="s">
        <v>93</v>
      </c>
      <c r="D4" s="96" t="s">
        <v>18</v>
      </c>
      <c r="E4" s="96" t="s">
        <v>7</v>
      </c>
      <c r="F4" s="96" t="s">
        <v>19</v>
      </c>
      <c r="G4" s="96" t="s">
        <v>63</v>
      </c>
      <c r="H4" s="96" t="s">
        <v>8</v>
      </c>
      <c r="I4" s="94" t="s">
        <v>9</v>
      </c>
      <c r="J4" s="94"/>
      <c r="K4" s="94"/>
      <c r="L4" s="94"/>
    </row>
    <row r="5" spans="2:12" ht="30" x14ac:dyDescent="0.25">
      <c r="B5" s="12"/>
      <c r="C5" s="26" t="s">
        <v>214</v>
      </c>
      <c r="D5" s="97"/>
      <c r="E5" s="97"/>
      <c r="F5" s="97" t="s">
        <v>19</v>
      </c>
      <c r="G5" s="97"/>
      <c r="H5" s="97"/>
      <c r="I5" s="94"/>
      <c r="J5" s="94"/>
      <c r="K5" s="94"/>
      <c r="L5" s="94"/>
    </row>
    <row r="6" spans="2:12" ht="45" x14ac:dyDescent="0.25">
      <c r="C6" s="2" t="s">
        <v>94</v>
      </c>
      <c r="D6" s="85" t="s">
        <v>269</v>
      </c>
      <c r="E6" s="65" t="s">
        <v>160</v>
      </c>
      <c r="F6" s="9">
        <v>36000</v>
      </c>
      <c r="G6" s="65">
        <v>106</v>
      </c>
      <c r="H6" s="42" t="s">
        <v>136</v>
      </c>
      <c r="I6" s="93" t="s">
        <v>169</v>
      </c>
      <c r="J6" s="93"/>
      <c r="K6" s="93"/>
      <c r="L6" s="93"/>
    </row>
    <row r="7" spans="2:12" ht="45" x14ac:dyDescent="0.25">
      <c r="C7" s="2" t="s">
        <v>95</v>
      </c>
      <c r="D7" s="85" t="s">
        <v>269</v>
      </c>
      <c r="E7" s="65" t="s">
        <v>215</v>
      </c>
      <c r="F7" s="9">
        <v>37106</v>
      </c>
      <c r="G7" s="65">
        <v>107</v>
      </c>
      <c r="H7" s="42" t="s">
        <v>136</v>
      </c>
      <c r="I7" s="93" t="s">
        <v>169</v>
      </c>
      <c r="J7" s="93"/>
      <c r="K7" s="93"/>
      <c r="L7" s="93"/>
    </row>
    <row r="8" spans="2:12" ht="36" x14ac:dyDescent="0.25">
      <c r="C8" s="2" t="s">
        <v>92</v>
      </c>
      <c r="D8" s="65" t="s">
        <v>150</v>
      </c>
      <c r="E8" s="65" t="s">
        <v>150</v>
      </c>
      <c r="F8" s="9" t="s">
        <v>150</v>
      </c>
      <c r="G8" s="65" t="s">
        <v>150</v>
      </c>
      <c r="H8" s="58"/>
      <c r="I8" s="93" t="s">
        <v>169</v>
      </c>
      <c r="J8" s="93"/>
      <c r="K8" s="93"/>
      <c r="L8" s="93"/>
    </row>
    <row r="9" spans="2:12" ht="14.45" x14ac:dyDescent="0.35">
      <c r="C9" s="14"/>
      <c r="D9" s="14"/>
      <c r="E9" s="14"/>
      <c r="F9" s="14"/>
      <c r="G9" s="14"/>
      <c r="H9" s="14"/>
    </row>
    <row r="10" spans="2:12" ht="36" x14ac:dyDescent="0.25">
      <c r="C10" s="2" t="s">
        <v>76</v>
      </c>
      <c r="D10" s="42" t="s">
        <v>150</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x14ac:dyDescent="0.25">
      <c r="C14" s="95" t="s">
        <v>96</v>
      </c>
      <c r="D14" s="95"/>
      <c r="E14" s="102"/>
    </row>
    <row r="15" spans="2:12" x14ac:dyDescent="0.25">
      <c r="C15" s="95" t="s">
        <v>97</v>
      </c>
      <c r="D15" s="103"/>
      <c r="E15" s="55" t="s">
        <v>99</v>
      </c>
      <c r="F15" s="113" t="s">
        <v>100</v>
      </c>
    </row>
    <row r="16" spans="2:12" x14ac:dyDescent="0.25">
      <c r="C16" s="95"/>
      <c r="D16" s="103"/>
      <c r="E16" s="55" t="s">
        <v>98</v>
      </c>
      <c r="F16" s="114"/>
    </row>
    <row r="17" spans="2:18" ht="30" x14ac:dyDescent="0.25">
      <c r="C17" s="95"/>
      <c r="D17" s="103"/>
      <c r="E17" s="55" t="s">
        <v>101</v>
      </c>
      <c r="F17" s="115"/>
    </row>
    <row r="18" spans="2:18" x14ac:dyDescent="0.25">
      <c r="P18" s="94" t="s">
        <v>22</v>
      </c>
      <c r="Q18" s="94"/>
    </row>
    <row r="19" spans="2:18" ht="60" x14ac:dyDescent="0.25">
      <c r="B19" s="4"/>
      <c r="C19" s="66" t="s">
        <v>15</v>
      </c>
      <c r="D19" s="66" t="s">
        <v>77</v>
      </c>
      <c r="E19" s="66" t="s">
        <v>78</v>
      </c>
      <c r="F19" s="66" t="s">
        <v>79</v>
      </c>
      <c r="G19" s="94" t="s">
        <v>5</v>
      </c>
      <c r="H19" s="94"/>
      <c r="I19" s="66" t="s">
        <v>10</v>
      </c>
      <c r="J19" s="66" t="s">
        <v>11</v>
      </c>
      <c r="K19" s="66" t="s">
        <v>12</v>
      </c>
      <c r="L19" s="66" t="s">
        <v>16</v>
      </c>
      <c r="M19" s="66" t="s">
        <v>20</v>
      </c>
      <c r="N19" s="66" t="s">
        <v>21</v>
      </c>
      <c r="O19" s="66" t="s">
        <v>8</v>
      </c>
      <c r="P19" s="66" t="s">
        <v>13</v>
      </c>
      <c r="Q19" s="66" t="s">
        <v>14</v>
      </c>
      <c r="R19" s="66" t="s">
        <v>9</v>
      </c>
    </row>
    <row r="20" spans="2:18" ht="45" x14ac:dyDescent="0.25">
      <c r="B20" s="4"/>
      <c r="C20" s="16">
        <v>1</v>
      </c>
      <c r="D20" s="15" t="s">
        <v>216</v>
      </c>
      <c r="E20" s="15" t="s">
        <v>214</v>
      </c>
      <c r="F20" s="65" t="s">
        <v>150</v>
      </c>
      <c r="G20" s="9">
        <v>37967</v>
      </c>
      <c r="H20" s="9">
        <v>40086</v>
      </c>
      <c r="I20" s="24">
        <f t="shared" ref="I20:I29" si="0">+H20-G20</f>
        <v>2119</v>
      </c>
      <c r="J20" s="25">
        <f>+I20/30</f>
        <v>70.63333333333334</v>
      </c>
      <c r="K20" s="63"/>
      <c r="L20" s="65" t="s">
        <v>136</v>
      </c>
      <c r="M20" s="65">
        <v>105</v>
      </c>
      <c r="N20" s="65">
        <v>105</v>
      </c>
      <c r="O20" s="65" t="s">
        <v>150</v>
      </c>
      <c r="P20" s="65" t="s">
        <v>13</v>
      </c>
      <c r="Q20" s="65"/>
      <c r="R20" s="7" t="s">
        <v>178</v>
      </c>
    </row>
    <row r="21" spans="2:18" ht="30" x14ac:dyDescent="0.25">
      <c r="B21" s="4"/>
      <c r="C21" s="16">
        <v>2</v>
      </c>
      <c r="D21" s="15" t="s">
        <v>217</v>
      </c>
      <c r="E21" s="15" t="s">
        <v>214</v>
      </c>
      <c r="F21" s="65" t="s">
        <v>136</v>
      </c>
      <c r="G21" s="9">
        <v>37348</v>
      </c>
      <c r="H21" s="9">
        <v>37437</v>
      </c>
      <c r="I21" s="24">
        <f>+H21-G21</f>
        <v>89</v>
      </c>
      <c r="J21" s="25">
        <f>+I21/30</f>
        <v>2.9666666666666668</v>
      </c>
      <c r="K21" s="18">
        <f t="shared" ref="K21:K29" si="1">+J21/12</f>
        <v>0.24722222222222223</v>
      </c>
      <c r="L21" s="65" t="s">
        <v>136</v>
      </c>
      <c r="M21" s="65">
        <v>108</v>
      </c>
      <c r="N21" s="65">
        <v>108</v>
      </c>
      <c r="O21" s="65" t="s">
        <v>136</v>
      </c>
      <c r="P21" s="65" t="s">
        <v>13</v>
      </c>
      <c r="Q21" s="65"/>
      <c r="R21" s="7"/>
    </row>
    <row r="22" spans="2:18" ht="30" x14ac:dyDescent="0.25">
      <c r="B22" s="4"/>
      <c r="C22" s="16">
        <v>4</v>
      </c>
      <c r="D22" s="15" t="s">
        <v>217</v>
      </c>
      <c r="E22" s="15" t="s">
        <v>214</v>
      </c>
      <c r="F22" s="65" t="s">
        <v>136</v>
      </c>
      <c r="G22" s="9">
        <v>37508</v>
      </c>
      <c r="H22" s="9">
        <v>37605</v>
      </c>
      <c r="I22" s="24">
        <f t="shared" si="0"/>
        <v>97</v>
      </c>
      <c r="J22" s="25">
        <f t="shared" ref="J22:J29" si="2">+I22/30</f>
        <v>3.2333333333333334</v>
      </c>
      <c r="K22" s="18">
        <f t="shared" si="1"/>
        <v>0.26944444444444443</v>
      </c>
      <c r="L22" s="65" t="s">
        <v>136</v>
      </c>
      <c r="M22" s="65">
        <v>108</v>
      </c>
      <c r="N22" s="65">
        <v>108</v>
      </c>
      <c r="O22" s="65" t="s">
        <v>136</v>
      </c>
      <c r="P22" s="65" t="s">
        <v>13</v>
      </c>
      <c r="Q22" s="65"/>
      <c r="R22" s="7"/>
    </row>
    <row r="23" spans="2:18" ht="30" x14ac:dyDescent="0.25">
      <c r="B23" s="4"/>
      <c r="C23" s="16">
        <v>5</v>
      </c>
      <c r="D23" s="15" t="s">
        <v>217</v>
      </c>
      <c r="E23" s="15" t="s">
        <v>214</v>
      </c>
      <c r="F23" s="65" t="s">
        <v>136</v>
      </c>
      <c r="G23" s="9">
        <v>37532</v>
      </c>
      <c r="H23" s="9">
        <v>37964</v>
      </c>
      <c r="I23" s="24">
        <f t="shared" si="0"/>
        <v>432</v>
      </c>
      <c r="J23" s="25">
        <f t="shared" si="2"/>
        <v>14.4</v>
      </c>
      <c r="K23" s="18">
        <f t="shared" si="1"/>
        <v>1.2</v>
      </c>
      <c r="L23" s="65" t="s">
        <v>136</v>
      </c>
      <c r="M23" s="65">
        <v>108</v>
      </c>
      <c r="N23" s="65">
        <v>108</v>
      </c>
      <c r="O23" s="65" t="s">
        <v>136</v>
      </c>
      <c r="P23" s="65" t="s">
        <v>13</v>
      </c>
      <c r="Q23" s="65"/>
      <c r="R23" s="7"/>
    </row>
    <row r="24" spans="2:18" ht="165" x14ac:dyDescent="0.25">
      <c r="B24" s="4"/>
      <c r="C24" s="16">
        <v>6</v>
      </c>
      <c r="D24" s="15" t="s">
        <v>205</v>
      </c>
      <c r="E24" s="15" t="s">
        <v>214</v>
      </c>
      <c r="F24" s="65" t="s">
        <v>136</v>
      </c>
      <c r="G24" s="9">
        <v>40330</v>
      </c>
      <c r="H24" s="9">
        <v>41592</v>
      </c>
      <c r="I24" s="24">
        <f t="shared" si="0"/>
        <v>1262</v>
      </c>
      <c r="J24" s="25">
        <f t="shared" si="2"/>
        <v>42.06666666666667</v>
      </c>
      <c r="K24" s="63"/>
      <c r="L24" s="65" t="s">
        <v>136</v>
      </c>
      <c r="M24" s="65">
        <v>111</v>
      </c>
      <c r="N24" s="65">
        <v>111</v>
      </c>
      <c r="O24" s="65" t="s">
        <v>150</v>
      </c>
      <c r="P24" s="65" t="s">
        <v>13</v>
      </c>
      <c r="Q24" s="65"/>
      <c r="R24" s="7" t="s">
        <v>213</v>
      </c>
    </row>
    <row r="25" spans="2:18" x14ac:dyDescent="0.25">
      <c r="B25" s="4"/>
      <c r="C25" s="16">
        <v>8</v>
      </c>
      <c r="D25" s="15"/>
      <c r="E25" s="15"/>
      <c r="F25" s="65"/>
      <c r="G25" s="9"/>
      <c r="H25" s="9"/>
      <c r="I25" s="24">
        <f t="shared" si="0"/>
        <v>0</v>
      </c>
      <c r="J25" s="25">
        <f t="shared" si="2"/>
        <v>0</v>
      </c>
      <c r="K25" s="18">
        <f t="shared" si="1"/>
        <v>0</v>
      </c>
      <c r="L25" s="65"/>
      <c r="M25" s="65"/>
      <c r="N25" s="65"/>
      <c r="O25" s="65"/>
      <c r="P25" s="65"/>
      <c r="Q25" s="65"/>
      <c r="R25" s="7"/>
    </row>
    <row r="26" spans="2:18" x14ac:dyDescent="0.25">
      <c r="B26" s="4"/>
      <c r="C26" s="16">
        <v>3</v>
      </c>
      <c r="D26" s="15"/>
      <c r="E26" s="15"/>
      <c r="F26" s="65"/>
      <c r="G26" s="17"/>
      <c r="H26" s="17"/>
      <c r="I26" s="24">
        <f>+H26-G26</f>
        <v>0</v>
      </c>
      <c r="J26" s="25">
        <f>+I26/30</f>
        <v>0</v>
      </c>
      <c r="K26" s="18">
        <f t="shared" si="1"/>
        <v>0</v>
      </c>
      <c r="L26" s="65"/>
      <c r="M26" s="65"/>
      <c r="N26" s="65"/>
      <c r="O26" s="65"/>
      <c r="P26" s="65"/>
      <c r="Q26" s="65"/>
      <c r="R26" s="7"/>
    </row>
    <row r="27" spans="2:18" x14ac:dyDescent="0.25">
      <c r="B27" s="4"/>
      <c r="C27" s="16">
        <v>7</v>
      </c>
      <c r="D27" s="15"/>
      <c r="E27" s="15"/>
      <c r="F27" s="65"/>
      <c r="G27" s="17"/>
      <c r="H27" s="17"/>
      <c r="I27" s="24">
        <f>+H27-G27</f>
        <v>0</v>
      </c>
      <c r="J27" s="25">
        <f>+I27/30</f>
        <v>0</v>
      </c>
      <c r="K27" s="18">
        <f t="shared" si="1"/>
        <v>0</v>
      </c>
      <c r="L27" s="65"/>
      <c r="M27" s="65"/>
      <c r="N27" s="65"/>
      <c r="O27" s="65"/>
      <c r="P27" s="65"/>
      <c r="Q27" s="65"/>
      <c r="R27" s="7"/>
    </row>
    <row r="28" spans="2:18" x14ac:dyDescent="0.25">
      <c r="B28" s="4"/>
      <c r="C28" s="16">
        <v>9</v>
      </c>
      <c r="D28" s="15"/>
      <c r="E28" s="15"/>
      <c r="F28" s="65"/>
      <c r="G28" s="9"/>
      <c r="H28" s="9"/>
      <c r="I28" s="24">
        <f t="shared" si="0"/>
        <v>0</v>
      </c>
      <c r="J28" s="25">
        <f t="shared" si="2"/>
        <v>0</v>
      </c>
      <c r="K28" s="18">
        <f t="shared" si="1"/>
        <v>0</v>
      </c>
      <c r="L28" s="65"/>
      <c r="M28" s="65"/>
      <c r="N28" s="65"/>
      <c r="O28" s="65"/>
      <c r="P28" s="65"/>
      <c r="Q28" s="65"/>
      <c r="R28" s="7"/>
    </row>
    <row r="29" spans="2:18" x14ac:dyDescent="0.25">
      <c r="B29" s="4"/>
      <c r="C29" s="16">
        <v>10</v>
      </c>
      <c r="D29" s="8"/>
      <c r="E29" s="15"/>
      <c r="F29" s="65"/>
      <c r="G29" s="9"/>
      <c r="H29" s="9"/>
      <c r="I29" s="24">
        <f t="shared" si="0"/>
        <v>0</v>
      </c>
      <c r="J29" s="25">
        <f t="shared" si="2"/>
        <v>0</v>
      </c>
      <c r="K29" s="18">
        <f t="shared" si="1"/>
        <v>0</v>
      </c>
      <c r="L29" s="65"/>
      <c r="M29" s="65"/>
      <c r="N29" s="65"/>
      <c r="O29" s="65"/>
      <c r="P29" s="65"/>
      <c r="Q29" s="65"/>
      <c r="R29" s="7"/>
    </row>
    <row r="30" spans="2:18" x14ac:dyDescent="0.2">
      <c r="E30" s="54" t="s">
        <v>132</v>
      </c>
      <c r="K30" s="18">
        <f>SUM(K20:K29)</f>
        <v>1.7166666666666666</v>
      </c>
    </row>
    <row r="31" spans="2:18" ht="36" x14ac:dyDescent="0.25">
      <c r="C31" s="67" t="s">
        <v>23</v>
      </c>
      <c r="D31" s="68">
        <f>+K30</f>
        <v>1.7166666666666666</v>
      </c>
      <c r="E31" s="42" t="s">
        <v>150</v>
      </c>
    </row>
    <row r="32" spans="2:18" x14ac:dyDescent="0.25">
      <c r="C32" s="67" t="s">
        <v>24</v>
      </c>
      <c r="D32" s="65">
        <v>6</v>
      </c>
    </row>
    <row r="33" spans="3:8" x14ac:dyDescent="0.2">
      <c r="C33" s="67" t="s">
        <v>25</v>
      </c>
      <c r="D33" s="68">
        <f>+D31-D32</f>
        <v>-4.2833333333333332</v>
      </c>
      <c r="E33" s="54" t="s">
        <v>132</v>
      </c>
    </row>
    <row r="34" spans="3:8" ht="36" x14ac:dyDescent="0.25">
      <c r="C34" s="67" t="s">
        <v>27</v>
      </c>
      <c r="D34" s="68"/>
      <c r="E34" s="42" t="s">
        <v>150</v>
      </c>
    </row>
    <row r="35" spans="3:8" x14ac:dyDescent="0.25">
      <c r="C35" s="67" t="s">
        <v>28</v>
      </c>
      <c r="D35" s="65">
        <v>3</v>
      </c>
      <c r="E35" s="66" t="str">
        <f>+E15</f>
        <v>Mantenimiento de redes de Tx</v>
      </c>
      <c r="F35" s="66" t="str">
        <f>+E16</f>
        <v>Mantenimiento de equipos</v>
      </c>
      <c r="G35" s="94" t="str">
        <f>+E17</f>
        <v>Instalaciones y/o Operación de Redes de Tx</v>
      </c>
      <c r="H35" s="94"/>
    </row>
    <row r="36" spans="3:8" x14ac:dyDescent="0.25">
      <c r="C36" s="67" t="s">
        <v>26</v>
      </c>
      <c r="D36" s="68">
        <f>+D34-D35</f>
        <v>-3</v>
      </c>
      <c r="E36" s="68"/>
      <c r="F36" s="68"/>
      <c r="G36" s="101"/>
      <c r="H36" s="101"/>
    </row>
    <row r="38" spans="3:8" ht="36" x14ac:dyDescent="0.25">
      <c r="C38" s="67" t="s">
        <v>91</v>
      </c>
      <c r="D38" s="42" t="s">
        <v>150</v>
      </c>
    </row>
  </sheetData>
  <mergeCells count="16">
    <mergeCell ref="G4:G5"/>
    <mergeCell ref="H4:H5"/>
    <mergeCell ref="I4:L5"/>
    <mergeCell ref="C14:E14"/>
    <mergeCell ref="C15:D17"/>
    <mergeCell ref="F15:F17"/>
    <mergeCell ref="D4:D5"/>
    <mergeCell ref="E4:E5"/>
    <mergeCell ref="F4:F5"/>
    <mergeCell ref="P18:Q18"/>
    <mergeCell ref="G19:H19"/>
    <mergeCell ref="G35:H35"/>
    <mergeCell ref="G36:H36"/>
    <mergeCell ref="I6:L6"/>
    <mergeCell ref="I7:L7"/>
    <mergeCell ref="I8:L8"/>
  </mergeCells>
  <conditionalFormatting sqref="A1:XFD3 A4:I4 A5:H5 M4:XFD8 A9:XFD14 A15:C16 E15:XFD15 A17:B17 A6:C7 A8:B8 E16:E17 G16:XFD17 A37:XFD1048576 A35:G36 I35:XFD36 A31:XFD32 A30:D30 F30:XFD30 A34:XFD34 A33:D33 F33:XFD33 E6:I6 A18:XFD19 A20:Q20 S20:XFD20 A21:XFD23 A25:XFD29 A24:C24 E24:Q24 S24:XFD24">
    <cfRule type="cellIs" dxfId="279" priority="25" operator="equal">
      <formula>"NO"</formula>
    </cfRule>
    <cfRule type="cellIs" dxfId="278" priority="26" operator="equal">
      <formula>"SI"</formula>
    </cfRule>
  </conditionalFormatting>
  <conditionalFormatting sqref="E7:I7">
    <cfRule type="cellIs" dxfId="277" priority="23" operator="equal">
      <formula>"NO"</formula>
    </cfRule>
    <cfRule type="cellIs" dxfId="276" priority="24" operator="equal">
      <formula>"SI"</formula>
    </cfRule>
  </conditionalFormatting>
  <conditionalFormatting sqref="D8:I8">
    <cfRule type="cellIs" dxfId="275" priority="21" operator="equal">
      <formula>"NO"</formula>
    </cfRule>
    <cfRule type="cellIs" dxfId="274" priority="22" operator="equal">
      <formula>"SI"</formula>
    </cfRule>
  </conditionalFormatting>
  <conditionalFormatting sqref="C8">
    <cfRule type="cellIs" dxfId="273" priority="19" operator="equal">
      <formula>"NO"</formula>
    </cfRule>
    <cfRule type="cellIs" dxfId="272" priority="20" operator="equal">
      <formula>"SI"</formula>
    </cfRule>
  </conditionalFormatting>
  <conditionalFormatting sqref="E30">
    <cfRule type="cellIs" dxfId="271" priority="17" operator="equal">
      <formula>"NO"</formula>
    </cfRule>
    <cfRule type="cellIs" dxfId="270" priority="18" operator="equal">
      <formula>"SI"</formula>
    </cfRule>
  </conditionalFormatting>
  <conditionalFormatting sqref="E33">
    <cfRule type="cellIs" dxfId="269" priority="15" operator="equal">
      <formula>"NO"</formula>
    </cfRule>
    <cfRule type="cellIs" dxfId="268" priority="16" operator="equal">
      <formula>"SI"</formula>
    </cfRule>
  </conditionalFormatting>
  <conditionalFormatting sqref="R20">
    <cfRule type="cellIs" dxfId="267" priority="9" operator="equal">
      <formula>"NO"</formula>
    </cfRule>
    <cfRule type="cellIs" dxfId="266" priority="10" operator="equal">
      <formula>"SI"</formula>
    </cfRule>
  </conditionalFormatting>
  <conditionalFormatting sqref="D24">
    <cfRule type="cellIs" dxfId="265" priority="7" operator="equal">
      <formula>"NO"</formula>
    </cfRule>
    <cfRule type="cellIs" dxfId="264" priority="8" operator="equal">
      <formula>"SI"</formula>
    </cfRule>
  </conditionalFormatting>
  <conditionalFormatting sqref="R24">
    <cfRule type="cellIs" dxfId="263" priority="5" operator="equal">
      <formula>"NO"</formula>
    </cfRule>
    <cfRule type="cellIs" dxfId="262" priority="6" operator="equal">
      <formula>"SI"</formula>
    </cfRule>
  </conditionalFormatting>
  <conditionalFormatting sqref="D6">
    <cfRule type="cellIs" dxfId="261" priority="3" operator="equal">
      <formula>"NO"</formula>
    </cfRule>
    <cfRule type="cellIs" dxfId="260" priority="4" operator="equal">
      <formula>"SI"</formula>
    </cfRule>
  </conditionalFormatting>
  <conditionalFormatting sqref="D7">
    <cfRule type="cellIs" dxfId="259" priority="1" operator="equal">
      <formula>"NO"</formula>
    </cfRule>
    <cfRule type="cellIs" dxfId="258" priority="2" operator="equal">
      <formula>"SI"</formula>
    </cfRule>
  </conditionalFormatting>
  <dataValidations count="1">
    <dataValidation type="list" allowBlank="1" showInputMessage="1" showErrorMessage="1" sqref="Q20:Q29">
      <formula1>$E$15:$E$17</formula1>
    </dataValidation>
  </dataValidations>
  <pageMargins left="0.7" right="0.7" top="0.75" bottom="0.75" header="0.3" footer="0.3"/>
  <pageSetup scale="2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2:Q31"/>
  <sheetViews>
    <sheetView zoomScale="85" zoomScaleNormal="85" zoomScaleSheetLayoutView="10" workbookViewId="0">
      <selection activeCell="A18" sqref="A18"/>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67.5703125" style="4" customWidth="1"/>
    <col min="18" max="16384" width="11.42578125" style="4"/>
  </cols>
  <sheetData>
    <row r="2" spans="2:16" x14ac:dyDescent="0.25">
      <c r="B2" s="12" t="s">
        <v>69</v>
      </c>
      <c r="C2" s="3" t="s">
        <v>70</v>
      </c>
    </row>
    <row r="3" spans="2:16" ht="14.45" x14ac:dyDescent="0.35">
      <c r="B3" s="12"/>
      <c r="C3" s="3"/>
    </row>
    <row r="4" spans="2:16" x14ac:dyDescent="0.25">
      <c r="B4" s="12"/>
      <c r="C4" s="57" t="s">
        <v>102</v>
      </c>
      <c r="D4" s="96" t="s">
        <v>18</v>
      </c>
      <c r="E4" s="96" t="s">
        <v>7</v>
      </c>
      <c r="F4" s="96" t="s">
        <v>19</v>
      </c>
      <c r="G4" s="96" t="s">
        <v>63</v>
      </c>
      <c r="H4" s="96" t="s">
        <v>8</v>
      </c>
      <c r="I4" s="94" t="s">
        <v>9</v>
      </c>
      <c r="J4" s="94"/>
      <c r="K4" s="94"/>
      <c r="L4" s="94"/>
    </row>
    <row r="5" spans="2:16" ht="30" x14ac:dyDescent="0.25">
      <c r="B5" s="12"/>
      <c r="C5" s="26" t="s">
        <v>218</v>
      </c>
      <c r="D5" s="97"/>
      <c r="E5" s="97"/>
      <c r="F5" s="97" t="s">
        <v>19</v>
      </c>
      <c r="G5" s="97"/>
      <c r="H5" s="97"/>
      <c r="I5" s="94"/>
      <c r="J5" s="94"/>
      <c r="K5" s="94"/>
      <c r="L5" s="94"/>
    </row>
    <row r="6" spans="2:16" ht="36" x14ac:dyDescent="0.25">
      <c r="C6" s="2" t="s">
        <v>103</v>
      </c>
      <c r="D6" s="65" t="s">
        <v>219</v>
      </c>
      <c r="E6" s="65" t="s">
        <v>220</v>
      </c>
      <c r="F6" s="9">
        <v>38106</v>
      </c>
      <c r="G6" s="65">
        <v>122</v>
      </c>
      <c r="H6" s="42" t="s">
        <v>136</v>
      </c>
      <c r="I6" s="93" t="s">
        <v>169</v>
      </c>
      <c r="J6" s="93"/>
      <c r="K6" s="93"/>
      <c r="L6" s="93"/>
    </row>
    <row r="7" spans="2:16" ht="45" x14ac:dyDescent="0.25">
      <c r="C7" s="2" t="s">
        <v>104</v>
      </c>
      <c r="D7" s="65" t="s">
        <v>221</v>
      </c>
      <c r="E7" s="65" t="s">
        <v>222</v>
      </c>
      <c r="F7" s="9">
        <v>40883</v>
      </c>
      <c r="G7" s="65">
        <v>121</v>
      </c>
      <c r="H7" s="42" t="s">
        <v>136</v>
      </c>
      <c r="I7" s="93" t="s">
        <v>169</v>
      </c>
      <c r="J7" s="93"/>
      <c r="K7" s="93"/>
      <c r="L7" s="93"/>
    </row>
    <row r="8" spans="2:16" ht="36" x14ac:dyDescent="0.25">
      <c r="C8" s="2" t="s">
        <v>105</v>
      </c>
      <c r="D8" s="65" t="s">
        <v>150</v>
      </c>
      <c r="E8" s="65" t="s">
        <v>150</v>
      </c>
      <c r="F8" s="9" t="s">
        <v>150</v>
      </c>
      <c r="G8" s="65" t="s">
        <v>150</v>
      </c>
      <c r="H8" s="58"/>
      <c r="I8" s="93" t="s">
        <v>169</v>
      </c>
      <c r="J8" s="93"/>
      <c r="K8" s="93"/>
      <c r="L8" s="93"/>
    </row>
    <row r="9" spans="2:16" ht="45" x14ac:dyDescent="0.25">
      <c r="C9" s="2" t="s">
        <v>107</v>
      </c>
      <c r="D9" s="65" t="s">
        <v>150</v>
      </c>
      <c r="E9" s="65" t="s">
        <v>150</v>
      </c>
      <c r="F9" s="9" t="s">
        <v>150</v>
      </c>
      <c r="G9" s="65" t="s">
        <v>150</v>
      </c>
      <c r="H9" s="58"/>
      <c r="I9" s="93" t="s">
        <v>169</v>
      </c>
      <c r="J9" s="93"/>
      <c r="K9" s="93"/>
      <c r="L9" s="93"/>
    </row>
    <row r="10" spans="2:16" ht="14.45" x14ac:dyDescent="0.35">
      <c r="C10" s="14"/>
      <c r="D10" s="14"/>
      <c r="E10" s="14"/>
      <c r="F10" s="14"/>
      <c r="G10" s="14"/>
      <c r="H10" s="14"/>
    </row>
    <row r="11" spans="2:16" ht="36" x14ac:dyDescent="0.25">
      <c r="C11" s="2" t="s">
        <v>76</v>
      </c>
      <c r="D11" s="42" t="s">
        <v>136</v>
      </c>
      <c r="E11" s="14"/>
      <c r="F11" s="14"/>
      <c r="G11" s="14"/>
      <c r="H11" s="14"/>
    </row>
    <row r="12" spans="2:16" ht="60" x14ac:dyDescent="0.25">
      <c r="C12" s="2" t="s">
        <v>86</v>
      </c>
      <c r="D12" s="42" t="s">
        <v>136</v>
      </c>
      <c r="E12" s="14"/>
      <c r="F12" s="14"/>
      <c r="G12" s="14"/>
      <c r="H12" s="14"/>
    </row>
    <row r="13" spans="2:16" ht="43.5" x14ac:dyDescent="0.35">
      <c r="C13" s="2" t="s">
        <v>80</v>
      </c>
      <c r="D13" s="42" t="s">
        <v>136</v>
      </c>
      <c r="E13" s="14"/>
      <c r="F13" s="14"/>
      <c r="G13" s="14"/>
      <c r="H13" s="14"/>
    </row>
    <row r="15" spans="2:16" x14ac:dyDescent="0.25">
      <c r="C15" s="95" t="s">
        <v>108</v>
      </c>
      <c r="D15" s="95"/>
      <c r="E15" s="95"/>
    </row>
    <row r="16" spans="2:16" x14ac:dyDescent="0.25">
      <c r="P16" s="66" t="s">
        <v>22</v>
      </c>
    </row>
    <row r="17" spans="2:17" ht="60" x14ac:dyDescent="0.25">
      <c r="B17" s="4"/>
      <c r="C17" s="66" t="s">
        <v>15</v>
      </c>
      <c r="D17" s="66" t="s">
        <v>77</v>
      </c>
      <c r="E17" s="66" t="s">
        <v>78</v>
      </c>
      <c r="F17" s="66" t="s">
        <v>79</v>
      </c>
      <c r="G17" s="94" t="s">
        <v>5</v>
      </c>
      <c r="H17" s="94"/>
      <c r="I17" s="66" t="s">
        <v>10</v>
      </c>
      <c r="J17" s="66" t="s">
        <v>11</v>
      </c>
      <c r="K17" s="66" t="s">
        <v>12</v>
      </c>
      <c r="L17" s="66" t="s">
        <v>16</v>
      </c>
      <c r="M17" s="66" t="s">
        <v>20</v>
      </c>
      <c r="N17" s="66" t="s">
        <v>21</v>
      </c>
      <c r="O17" s="66" t="s">
        <v>8</v>
      </c>
      <c r="P17" s="66" t="s">
        <v>13</v>
      </c>
      <c r="Q17" s="66" t="s">
        <v>9</v>
      </c>
    </row>
    <row r="18" spans="2:17" ht="150" x14ac:dyDescent="0.25">
      <c r="B18" s="4"/>
      <c r="C18" s="16">
        <v>1</v>
      </c>
      <c r="D18" s="15" t="s">
        <v>205</v>
      </c>
      <c r="E18" s="15" t="s">
        <v>218</v>
      </c>
      <c r="F18" s="65" t="s">
        <v>136</v>
      </c>
      <c r="G18" s="9">
        <v>38421</v>
      </c>
      <c r="H18" s="9">
        <v>41592</v>
      </c>
      <c r="I18" s="24">
        <f t="shared" ref="I18:I27" si="0">+H18-G18</f>
        <v>3171</v>
      </c>
      <c r="J18" s="25">
        <f>+I18/30</f>
        <v>105.7</v>
      </c>
      <c r="K18" s="63"/>
      <c r="L18" s="65" t="s">
        <v>136</v>
      </c>
      <c r="M18" s="65">
        <v>126</v>
      </c>
      <c r="N18" s="65">
        <v>126</v>
      </c>
      <c r="O18" s="65" t="s">
        <v>150</v>
      </c>
      <c r="P18" s="65" t="s">
        <v>13</v>
      </c>
      <c r="Q18" s="7" t="s">
        <v>213</v>
      </c>
    </row>
    <row r="19" spans="2:17" x14ac:dyDescent="0.25">
      <c r="B19" s="4"/>
      <c r="C19" s="16">
        <v>2</v>
      </c>
      <c r="D19" s="15"/>
      <c r="E19" s="15"/>
      <c r="F19" s="65"/>
      <c r="G19" s="9"/>
      <c r="H19" s="9"/>
      <c r="I19" s="24">
        <f>+H19-G19</f>
        <v>0</v>
      </c>
      <c r="J19" s="25">
        <f>+I19/30</f>
        <v>0</v>
      </c>
      <c r="K19" s="18">
        <f t="shared" ref="K19:K27" si="1">+J19/12</f>
        <v>0</v>
      </c>
      <c r="L19" s="65"/>
      <c r="M19" s="65"/>
      <c r="N19" s="65"/>
      <c r="O19" s="65"/>
      <c r="P19" s="65"/>
      <c r="Q19" s="7"/>
    </row>
    <row r="20" spans="2:17" x14ac:dyDescent="0.25">
      <c r="B20" s="4"/>
      <c r="C20" s="16">
        <v>3</v>
      </c>
      <c r="D20" s="15"/>
      <c r="E20" s="15"/>
      <c r="F20" s="65"/>
      <c r="G20" s="9"/>
      <c r="H20" s="9"/>
      <c r="I20" s="24">
        <f t="shared" si="0"/>
        <v>0</v>
      </c>
      <c r="J20" s="25">
        <f t="shared" ref="J20:J27" si="2">+I20/30</f>
        <v>0</v>
      </c>
      <c r="K20" s="18">
        <f t="shared" si="1"/>
        <v>0</v>
      </c>
      <c r="L20" s="65"/>
      <c r="M20" s="65"/>
      <c r="N20" s="65"/>
      <c r="O20" s="65"/>
      <c r="P20" s="65"/>
      <c r="Q20" s="7"/>
    </row>
    <row r="21" spans="2:17" x14ac:dyDescent="0.25">
      <c r="B21" s="4"/>
      <c r="C21" s="16">
        <v>4</v>
      </c>
      <c r="D21" s="15"/>
      <c r="E21" s="15"/>
      <c r="F21" s="65"/>
      <c r="G21" s="9"/>
      <c r="H21" s="9"/>
      <c r="I21" s="24">
        <f t="shared" si="0"/>
        <v>0</v>
      </c>
      <c r="J21" s="25">
        <f t="shared" si="2"/>
        <v>0</v>
      </c>
      <c r="K21" s="18">
        <f t="shared" si="1"/>
        <v>0</v>
      </c>
      <c r="L21" s="65"/>
      <c r="M21" s="65"/>
      <c r="N21" s="65"/>
      <c r="O21" s="65"/>
      <c r="P21" s="65"/>
      <c r="Q21" s="7"/>
    </row>
    <row r="22" spans="2:17" x14ac:dyDescent="0.25">
      <c r="B22" s="4"/>
      <c r="C22" s="16">
        <v>5</v>
      </c>
      <c r="D22" s="15"/>
      <c r="E22" s="15"/>
      <c r="F22" s="65"/>
      <c r="G22" s="9"/>
      <c r="H22" s="9"/>
      <c r="I22" s="24">
        <f t="shared" si="0"/>
        <v>0</v>
      </c>
      <c r="J22" s="25">
        <f t="shared" si="2"/>
        <v>0</v>
      </c>
      <c r="K22" s="18">
        <f t="shared" si="1"/>
        <v>0</v>
      </c>
      <c r="L22" s="65"/>
      <c r="M22" s="65"/>
      <c r="N22" s="65"/>
      <c r="O22" s="65"/>
      <c r="P22" s="65"/>
      <c r="Q22" s="7"/>
    </row>
    <row r="23" spans="2:17" x14ac:dyDescent="0.25">
      <c r="B23" s="4"/>
      <c r="C23" s="16">
        <v>6</v>
      </c>
      <c r="D23" s="15"/>
      <c r="E23" s="15"/>
      <c r="F23" s="65"/>
      <c r="G23" s="9"/>
      <c r="H23" s="9"/>
      <c r="I23" s="24">
        <f t="shared" si="0"/>
        <v>0</v>
      </c>
      <c r="J23" s="25">
        <f t="shared" si="2"/>
        <v>0</v>
      </c>
      <c r="K23" s="18">
        <f t="shared" si="1"/>
        <v>0</v>
      </c>
      <c r="L23" s="65"/>
      <c r="M23" s="65"/>
      <c r="N23" s="65"/>
      <c r="O23" s="65"/>
      <c r="P23" s="65"/>
      <c r="Q23" s="7"/>
    </row>
    <row r="24" spans="2:17" x14ac:dyDescent="0.25">
      <c r="B24" s="4"/>
      <c r="C24" s="16">
        <v>7</v>
      </c>
      <c r="D24" s="15"/>
      <c r="E24" s="15"/>
      <c r="F24" s="65"/>
      <c r="G24" s="17"/>
      <c r="H24" s="17"/>
      <c r="I24" s="24">
        <f>+H24-G24</f>
        <v>0</v>
      </c>
      <c r="J24" s="25">
        <f>+I24/30</f>
        <v>0</v>
      </c>
      <c r="K24" s="18">
        <f t="shared" si="1"/>
        <v>0</v>
      </c>
      <c r="L24" s="65"/>
      <c r="M24" s="65"/>
      <c r="N24" s="65"/>
      <c r="O24" s="65"/>
      <c r="P24" s="65"/>
      <c r="Q24" s="7"/>
    </row>
    <row r="25" spans="2:17" x14ac:dyDescent="0.25">
      <c r="B25" s="4"/>
      <c r="C25" s="16">
        <v>8</v>
      </c>
      <c r="D25" s="15"/>
      <c r="E25" s="15"/>
      <c r="F25" s="65"/>
      <c r="G25" s="17"/>
      <c r="H25" s="17"/>
      <c r="I25" s="24">
        <f>+H25-G25</f>
        <v>0</v>
      </c>
      <c r="J25" s="25">
        <f>+I25/30</f>
        <v>0</v>
      </c>
      <c r="K25" s="18">
        <f t="shared" si="1"/>
        <v>0</v>
      </c>
      <c r="L25" s="65"/>
      <c r="M25" s="65"/>
      <c r="N25" s="65"/>
      <c r="O25" s="65"/>
      <c r="P25" s="65"/>
      <c r="Q25" s="7"/>
    </row>
    <row r="26" spans="2:17" x14ac:dyDescent="0.25">
      <c r="B26" s="4"/>
      <c r="C26" s="16">
        <v>9</v>
      </c>
      <c r="D26" s="15"/>
      <c r="E26" s="15"/>
      <c r="F26" s="65"/>
      <c r="G26" s="9"/>
      <c r="H26" s="9"/>
      <c r="I26" s="24">
        <f t="shared" si="0"/>
        <v>0</v>
      </c>
      <c r="J26" s="25">
        <f t="shared" si="2"/>
        <v>0</v>
      </c>
      <c r="K26" s="18">
        <f t="shared" si="1"/>
        <v>0</v>
      </c>
      <c r="L26" s="65"/>
      <c r="M26" s="65"/>
      <c r="N26" s="65"/>
      <c r="O26" s="65"/>
      <c r="P26" s="65"/>
      <c r="Q26" s="7"/>
    </row>
    <row r="27" spans="2:17" x14ac:dyDescent="0.25">
      <c r="B27" s="4"/>
      <c r="C27" s="16">
        <v>10</v>
      </c>
      <c r="D27" s="8"/>
      <c r="E27" s="15"/>
      <c r="F27" s="65"/>
      <c r="G27" s="9"/>
      <c r="H27" s="9"/>
      <c r="I27" s="24">
        <f t="shared" si="0"/>
        <v>0</v>
      </c>
      <c r="J27" s="25">
        <f t="shared" si="2"/>
        <v>0</v>
      </c>
      <c r="K27" s="18">
        <f t="shared" si="1"/>
        <v>0</v>
      </c>
      <c r="L27" s="65"/>
      <c r="M27" s="65"/>
      <c r="N27" s="65"/>
      <c r="O27" s="65"/>
      <c r="P27" s="65"/>
      <c r="Q27" s="7"/>
    </row>
    <row r="28" spans="2:17" x14ac:dyDescent="0.2">
      <c r="E28" s="54" t="s">
        <v>132</v>
      </c>
      <c r="K28" s="18">
        <f>SUM(K18:K27)</f>
        <v>0</v>
      </c>
    </row>
    <row r="29" spans="2:17" ht="36" x14ac:dyDescent="0.25">
      <c r="C29" s="67" t="s">
        <v>23</v>
      </c>
      <c r="D29" s="68">
        <f>+K28</f>
        <v>0</v>
      </c>
      <c r="E29" s="42" t="s">
        <v>150</v>
      </c>
    </row>
    <row r="30" spans="2:17" x14ac:dyDescent="0.25">
      <c r="C30" s="67" t="s">
        <v>24</v>
      </c>
      <c r="D30" s="65">
        <v>4</v>
      </c>
    </row>
    <row r="31" spans="2:17" x14ac:dyDescent="0.2">
      <c r="C31" s="67" t="s">
        <v>25</v>
      </c>
      <c r="D31" s="68">
        <f>+D29-D30</f>
        <v>-4</v>
      </c>
      <c r="E31" s="54"/>
    </row>
  </sheetData>
  <mergeCells count="12">
    <mergeCell ref="I4:L5"/>
    <mergeCell ref="G17:H17"/>
    <mergeCell ref="D4:D5"/>
    <mergeCell ref="E4:E5"/>
    <mergeCell ref="F4:F5"/>
    <mergeCell ref="G4:G5"/>
    <mergeCell ref="H4:H5"/>
    <mergeCell ref="I6:L6"/>
    <mergeCell ref="I7:L7"/>
    <mergeCell ref="I8:L8"/>
    <mergeCell ref="I9:L9"/>
    <mergeCell ref="C15:E15"/>
  </mergeCells>
  <conditionalFormatting sqref="A4:I4 A5:H5 A6:I6 A7:C8 A1:XFD3 M4:XFD9 A9:B9 A10:XFD17 A29:XFD1048576 A28:D28 F28:XFD28 A18:C18 F18:P18 A19:XFD27 R18:XFD18">
    <cfRule type="cellIs" dxfId="257" priority="17" operator="equal">
      <formula>"NO"</formula>
    </cfRule>
    <cfRule type="cellIs" dxfId="256" priority="18" operator="equal">
      <formula>"SI"</formula>
    </cfRule>
  </conditionalFormatting>
  <conditionalFormatting sqref="C9">
    <cfRule type="cellIs" dxfId="255" priority="15" operator="equal">
      <formula>"NO"</formula>
    </cfRule>
    <cfRule type="cellIs" dxfId="254" priority="16" operator="equal">
      <formula>"SI"</formula>
    </cfRule>
  </conditionalFormatting>
  <conditionalFormatting sqref="D7:I7">
    <cfRule type="cellIs" dxfId="253" priority="13" operator="equal">
      <formula>"NO"</formula>
    </cfRule>
    <cfRule type="cellIs" dxfId="252" priority="14" operator="equal">
      <formula>"SI"</formula>
    </cfRule>
  </conditionalFormatting>
  <conditionalFormatting sqref="D8:I8">
    <cfRule type="cellIs" dxfId="251" priority="11" operator="equal">
      <formula>"NO"</formula>
    </cfRule>
    <cfRule type="cellIs" dxfId="250" priority="12" operator="equal">
      <formula>"SI"</formula>
    </cfRule>
  </conditionalFormatting>
  <conditionalFormatting sqref="D9:I9">
    <cfRule type="cellIs" dxfId="249" priority="9" operator="equal">
      <formula>"NO"</formula>
    </cfRule>
    <cfRule type="cellIs" dxfId="248" priority="10" operator="equal">
      <formula>"SI"</formula>
    </cfRule>
  </conditionalFormatting>
  <conditionalFormatting sqref="E28">
    <cfRule type="cellIs" dxfId="247" priority="7" operator="equal">
      <formula>"NO"</formula>
    </cfRule>
    <cfRule type="cellIs" dxfId="246" priority="8" operator="equal">
      <formula>"SI"</formula>
    </cfRule>
  </conditionalFormatting>
  <conditionalFormatting sqref="D18">
    <cfRule type="cellIs" dxfId="245" priority="5" operator="equal">
      <formula>"NO"</formula>
    </cfRule>
    <cfRule type="cellIs" dxfId="244" priority="6" operator="equal">
      <formula>"SI"</formula>
    </cfRule>
  </conditionalFormatting>
  <conditionalFormatting sqref="E18">
    <cfRule type="cellIs" dxfId="243" priority="3" operator="equal">
      <formula>"NO"</formula>
    </cfRule>
    <cfRule type="cellIs" dxfId="242" priority="4" operator="equal">
      <formula>"SI"</formula>
    </cfRule>
  </conditionalFormatting>
  <conditionalFormatting sqref="Q18">
    <cfRule type="cellIs" dxfId="241" priority="1" operator="equal">
      <formula>"NO"</formula>
    </cfRule>
    <cfRule type="cellIs" dxfId="240" priority="2" operator="equal">
      <formula>"SI"</formula>
    </cfRule>
  </conditionalFormatting>
  <pageMargins left="0.7" right="0.7" top="0.75" bottom="0.75" header="0.3" footer="0.3"/>
  <pageSetup scale="21"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P134"/>
  <sheetViews>
    <sheetView workbookViewId="0">
      <selection activeCell="A17" sqref="A17"/>
    </sheetView>
  </sheetViews>
  <sheetFormatPr baseColWidth="10" defaultColWidth="11.42578125" defaultRowHeight="15" x14ac:dyDescent="0.25"/>
  <cols>
    <col min="1" max="1" width="2.5703125" style="82" customWidth="1"/>
    <col min="2" max="2" width="64.5703125" style="84" customWidth="1"/>
    <col min="3" max="3" width="40.7109375" style="84" customWidth="1"/>
    <col min="4" max="4" width="22.5703125" style="84" customWidth="1"/>
    <col min="5" max="5" width="47.85546875" style="82" customWidth="1"/>
    <col min="6" max="16" width="11.42578125" style="82"/>
    <col min="17" max="16384" width="11.42578125" style="84"/>
  </cols>
  <sheetData>
    <row r="1" spans="2:5" s="82" customFormat="1" ht="14.45" x14ac:dyDescent="0.35"/>
    <row r="2" spans="2:5" ht="15.75" x14ac:dyDescent="0.25">
      <c r="B2" s="106" t="s">
        <v>109</v>
      </c>
      <c r="C2" s="106"/>
      <c r="D2" s="106"/>
      <c r="E2" s="106"/>
    </row>
    <row r="3" spans="2:5" ht="15.75" x14ac:dyDescent="0.25">
      <c r="B3" s="35" t="s">
        <v>29</v>
      </c>
      <c r="C3" s="35" t="s">
        <v>113</v>
      </c>
      <c r="D3" s="36" t="s">
        <v>32</v>
      </c>
      <c r="E3" s="36" t="s">
        <v>9</v>
      </c>
    </row>
    <row r="4" spans="2:5" ht="16.5" x14ac:dyDescent="0.25">
      <c r="B4" s="32" t="s">
        <v>110</v>
      </c>
      <c r="C4" s="33">
        <v>15</v>
      </c>
      <c r="D4" s="104">
        <v>0</v>
      </c>
      <c r="E4" s="83"/>
    </row>
    <row r="5" spans="2:5" ht="16.5" x14ac:dyDescent="0.25">
      <c r="B5" s="32" t="s">
        <v>111</v>
      </c>
      <c r="C5" s="33">
        <v>25</v>
      </c>
      <c r="D5" s="105"/>
      <c r="E5" s="83"/>
    </row>
    <row r="6" spans="2:5" ht="15.75" x14ac:dyDescent="0.25">
      <c r="B6" s="30" t="s">
        <v>112</v>
      </c>
      <c r="C6" s="31" t="s">
        <v>34</v>
      </c>
      <c r="D6" s="31" t="s">
        <v>32</v>
      </c>
      <c r="E6" s="36" t="s">
        <v>9</v>
      </c>
    </row>
    <row r="7" spans="2:5" ht="16.5" x14ac:dyDescent="0.25">
      <c r="B7" s="32" t="s">
        <v>110</v>
      </c>
      <c r="C7" s="33">
        <v>30</v>
      </c>
      <c r="D7" s="104">
        <v>50</v>
      </c>
      <c r="E7" s="83"/>
    </row>
    <row r="8" spans="2:5" ht="16.5" x14ac:dyDescent="0.25">
      <c r="B8" s="32" t="s">
        <v>111</v>
      </c>
      <c r="C8" s="33">
        <v>50</v>
      </c>
      <c r="D8" s="105"/>
      <c r="E8" s="83"/>
    </row>
    <row r="9" spans="2:5" ht="15.75" x14ac:dyDescent="0.25">
      <c r="B9" s="30" t="s">
        <v>31</v>
      </c>
      <c r="C9" s="35" t="s">
        <v>113</v>
      </c>
      <c r="D9" s="31" t="s">
        <v>32</v>
      </c>
      <c r="E9" s="36" t="s">
        <v>9</v>
      </c>
    </row>
    <row r="10" spans="2:5" ht="15.75" customHeight="1" x14ac:dyDescent="0.25">
      <c r="B10" s="33" t="s">
        <v>114</v>
      </c>
      <c r="C10" s="33">
        <v>15</v>
      </c>
      <c r="D10" s="104">
        <v>0</v>
      </c>
      <c r="E10" s="38"/>
    </row>
    <row r="11" spans="2:5" ht="31.5" x14ac:dyDescent="0.25">
      <c r="B11" s="33" t="s">
        <v>115</v>
      </c>
      <c r="C11" s="33">
        <v>25</v>
      </c>
      <c r="D11" s="105"/>
      <c r="E11" s="38"/>
    </row>
    <row r="12" spans="2:5" s="82" customFormat="1" ht="15.75" x14ac:dyDescent="0.25">
      <c r="B12" s="106" t="s">
        <v>116</v>
      </c>
      <c r="C12" s="106"/>
      <c r="D12" s="106"/>
      <c r="E12" s="106"/>
    </row>
    <row r="13" spans="2:5" s="82" customFormat="1" ht="15.75" x14ac:dyDescent="0.25">
      <c r="B13" s="30" t="s">
        <v>29</v>
      </c>
      <c r="C13" s="30" t="s">
        <v>35</v>
      </c>
      <c r="D13" s="31" t="s">
        <v>32</v>
      </c>
      <c r="E13" s="31" t="s">
        <v>9</v>
      </c>
    </row>
    <row r="14" spans="2:5" s="82" customFormat="1" ht="16.5" x14ac:dyDescent="0.25">
      <c r="B14" s="32" t="s">
        <v>110</v>
      </c>
      <c r="C14" s="33">
        <v>15</v>
      </c>
      <c r="D14" s="104">
        <v>0</v>
      </c>
      <c r="E14" s="83"/>
    </row>
    <row r="15" spans="2:5" s="82" customFormat="1" ht="16.5" x14ac:dyDescent="0.25">
      <c r="B15" s="32" t="s">
        <v>111</v>
      </c>
      <c r="C15" s="33">
        <v>25</v>
      </c>
      <c r="D15" s="105"/>
      <c r="E15" s="83"/>
    </row>
    <row r="16" spans="2:5" s="82" customFormat="1" ht="15.75" x14ac:dyDescent="0.25">
      <c r="B16" s="30" t="s">
        <v>31</v>
      </c>
      <c r="C16" s="31" t="s">
        <v>34</v>
      </c>
      <c r="D16" s="31" t="s">
        <v>32</v>
      </c>
      <c r="E16" s="31" t="s">
        <v>9</v>
      </c>
    </row>
    <row r="17" spans="2:5" s="82" customFormat="1" ht="31.5" x14ac:dyDescent="0.25">
      <c r="B17" s="33" t="s">
        <v>117</v>
      </c>
      <c r="C17" s="33">
        <v>15</v>
      </c>
      <c r="D17" s="104">
        <v>0</v>
      </c>
      <c r="E17" s="83"/>
    </row>
    <row r="18" spans="2:5" s="82" customFormat="1" ht="31.5" x14ac:dyDescent="0.25">
      <c r="B18" s="33" t="s">
        <v>115</v>
      </c>
      <c r="C18" s="33">
        <v>25</v>
      </c>
      <c r="D18" s="105"/>
      <c r="E18" s="83"/>
    </row>
    <row r="19" spans="2:5" s="82" customFormat="1" ht="16.5" customHeight="1" x14ac:dyDescent="0.25">
      <c r="B19" s="106" t="s">
        <v>118</v>
      </c>
      <c r="C19" s="106"/>
      <c r="D19" s="106"/>
      <c r="E19" s="106"/>
    </row>
    <row r="20" spans="2:5" s="82" customFormat="1" ht="15.75" x14ac:dyDescent="0.25">
      <c r="B20" s="34" t="s">
        <v>29</v>
      </c>
      <c r="C20" s="31" t="s">
        <v>33</v>
      </c>
      <c r="D20" s="31" t="s">
        <v>32</v>
      </c>
      <c r="E20" s="31" t="s">
        <v>9</v>
      </c>
    </row>
    <row r="21" spans="2:5" s="82" customFormat="1" ht="16.5" x14ac:dyDescent="0.25">
      <c r="B21" s="32" t="s">
        <v>119</v>
      </c>
      <c r="C21" s="33">
        <v>10</v>
      </c>
      <c r="D21" s="104">
        <v>0</v>
      </c>
      <c r="E21" s="83"/>
    </row>
    <row r="22" spans="2:5" s="82" customFormat="1" ht="16.5" x14ac:dyDescent="0.25">
      <c r="B22" s="32" t="s">
        <v>30</v>
      </c>
      <c r="C22" s="33">
        <v>15</v>
      </c>
      <c r="D22" s="105"/>
      <c r="E22" s="83"/>
    </row>
    <row r="23" spans="2:5" s="82" customFormat="1" ht="15.75" x14ac:dyDescent="0.25">
      <c r="B23" s="34" t="s">
        <v>112</v>
      </c>
      <c r="C23" s="31" t="s">
        <v>33</v>
      </c>
      <c r="D23" s="31" t="s">
        <v>32</v>
      </c>
      <c r="E23" s="31" t="s">
        <v>9</v>
      </c>
    </row>
    <row r="24" spans="2:5" s="82" customFormat="1" ht="16.5" x14ac:dyDescent="0.25">
      <c r="B24" s="32" t="s">
        <v>119</v>
      </c>
      <c r="C24" s="33">
        <v>15</v>
      </c>
      <c r="D24" s="104">
        <v>0</v>
      </c>
      <c r="E24" s="83"/>
    </row>
    <row r="25" spans="2:5" s="82" customFormat="1" ht="16.5" x14ac:dyDescent="0.25">
      <c r="B25" s="32" t="s">
        <v>30</v>
      </c>
      <c r="C25" s="33">
        <v>20</v>
      </c>
      <c r="D25" s="105"/>
      <c r="E25" s="83"/>
    </row>
    <row r="26" spans="2:5" s="82" customFormat="1" ht="15.75" x14ac:dyDescent="0.25">
      <c r="B26" s="34" t="s">
        <v>36</v>
      </c>
      <c r="C26" s="31" t="s">
        <v>33</v>
      </c>
      <c r="D26" s="31" t="s">
        <v>32</v>
      </c>
      <c r="E26" s="31" t="s">
        <v>9</v>
      </c>
    </row>
    <row r="27" spans="2:5" s="82" customFormat="1" ht="31.5" x14ac:dyDescent="0.25">
      <c r="B27" s="33" t="s">
        <v>120</v>
      </c>
      <c r="C27" s="33">
        <v>10</v>
      </c>
      <c r="D27" s="104">
        <v>0</v>
      </c>
      <c r="E27" s="31"/>
    </row>
    <row r="28" spans="2:5" s="82" customFormat="1" ht="15.75" x14ac:dyDescent="0.25">
      <c r="B28" s="33" t="s">
        <v>121</v>
      </c>
      <c r="C28" s="33">
        <v>15</v>
      </c>
      <c r="D28" s="105"/>
      <c r="E28" s="83"/>
    </row>
    <row r="29" spans="2:5" s="82" customFormat="1" ht="15.75" x14ac:dyDescent="0.25">
      <c r="B29" s="106" t="s">
        <v>122</v>
      </c>
      <c r="C29" s="106"/>
      <c r="D29" s="106"/>
      <c r="E29" s="106"/>
    </row>
    <row r="30" spans="2:5" s="82" customFormat="1" ht="15.75" x14ac:dyDescent="0.25">
      <c r="B30" s="30" t="s">
        <v>29</v>
      </c>
      <c r="C30" s="30" t="s">
        <v>35</v>
      </c>
      <c r="D30" s="31" t="s">
        <v>32</v>
      </c>
      <c r="E30" s="31" t="s">
        <v>9</v>
      </c>
    </row>
    <row r="31" spans="2:5" s="82" customFormat="1" ht="16.5" x14ac:dyDescent="0.25">
      <c r="B31" s="32" t="s">
        <v>119</v>
      </c>
      <c r="C31" s="33">
        <v>15</v>
      </c>
      <c r="D31" s="104">
        <v>0</v>
      </c>
      <c r="E31" s="83"/>
    </row>
    <row r="32" spans="2:5" s="82" customFormat="1" ht="16.5" x14ac:dyDescent="0.25">
      <c r="B32" s="32" t="s">
        <v>30</v>
      </c>
      <c r="C32" s="33">
        <v>25</v>
      </c>
      <c r="D32" s="105"/>
      <c r="E32" s="83"/>
    </row>
    <row r="33" spans="2:5" s="82" customFormat="1" ht="15.75" x14ac:dyDescent="0.25">
      <c r="B33" s="30" t="s">
        <v>31</v>
      </c>
      <c r="C33" s="31" t="s">
        <v>34</v>
      </c>
      <c r="D33" s="31" t="s">
        <v>32</v>
      </c>
      <c r="E33" s="31" t="s">
        <v>9</v>
      </c>
    </row>
    <row r="34" spans="2:5" s="82" customFormat="1" ht="15.75" x14ac:dyDescent="0.25">
      <c r="B34" s="33" t="s">
        <v>105</v>
      </c>
      <c r="C34" s="33">
        <v>15</v>
      </c>
      <c r="D34" s="104">
        <v>0</v>
      </c>
      <c r="E34" s="83"/>
    </row>
    <row r="35" spans="2:5" s="82" customFormat="1" ht="31.5" x14ac:dyDescent="0.25">
      <c r="B35" s="33" t="s">
        <v>106</v>
      </c>
      <c r="C35" s="33">
        <v>25</v>
      </c>
      <c r="D35" s="105"/>
      <c r="E35" s="83"/>
    </row>
    <row r="36" spans="2:5" s="82" customFormat="1" ht="30.75" customHeight="1" x14ac:dyDescent="0.25">
      <c r="D36" s="37">
        <f>SUM(D3:D35)</f>
        <v>50</v>
      </c>
    </row>
    <row r="37" spans="2:5" s="82" customFormat="1" x14ac:dyDescent="0.25"/>
    <row r="38" spans="2:5" s="82" customFormat="1" x14ac:dyDescent="0.25"/>
    <row r="39" spans="2:5" s="82" customFormat="1" x14ac:dyDescent="0.25"/>
    <row r="40" spans="2:5" s="82" customFormat="1" x14ac:dyDescent="0.25"/>
    <row r="41" spans="2:5" s="82" customFormat="1" x14ac:dyDescent="0.25"/>
    <row r="42" spans="2:5" s="82" customFormat="1" x14ac:dyDescent="0.25"/>
    <row r="43" spans="2:5" s="82" customFormat="1" x14ac:dyDescent="0.25"/>
    <row r="44" spans="2:5" s="82" customFormat="1" x14ac:dyDescent="0.25"/>
    <row r="45" spans="2:5" s="82" customFormat="1" x14ac:dyDescent="0.25"/>
    <row r="46" spans="2:5" s="82" customFormat="1" x14ac:dyDescent="0.25"/>
    <row r="47" spans="2:5" s="82" customFormat="1" x14ac:dyDescent="0.25"/>
    <row r="48" spans="2:5"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row r="61" s="82" customFormat="1" x14ac:dyDescent="0.25"/>
    <row r="62" s="82" customFormat="1" x14ac:dyDescent="0.25"/>
    <row r="63" s="82" customFormat="1" x14ac:dyDescent="0.25"/>
    <row r="64" s="82" customFormat="1" x14ac:dyDescent="0.25"/>
    <row r="65" s="82" customFormat="1" x14ac:dyDescent="0.25"/>
    <row r="66" s="82" customFormat="1" x14ac:dyDescent="0.25"/>
    <row r="67" s="82" customFormat="1" x14ac:dyDescent="0.25"/>
    <row r="68" s="82" customFormat="1" x14ac:dyDescent="0.25"/>
    <row r="69" s="82" customFormat="1" x14ac:dyDescent="0.25"/>
    <row r="70" s="82" customFormat="1" x14ac:dyDescent="0.25"/>
    <row r="71" s="82" customFormat="1" x14ac:dyDescent="0.25"/>
    <row r="72" s="82" customFormat="1" x14ac:dyDescent="0.25"/>
    <row r="73" s="82" customFormat="1" x14ac:dyDescent="0.25"/>
    <row r="74" s="82" customFormat="1" x14ac:dyDescent="0.25"/>
    <row r="75" s="82" customFormat="1" x14ac:dyDescent="0.25"/>
    <row r="76" s="82" customFormat="1" x14ac:dyDescent="0.25"/>
    <row r="77" s="82" customFormat="1" x14ac:dyDescent="0.25"/>
    <row r="78" s="82" customFormat="1" x14ac:dyDescent="0.25"/>
    <row r="79" s="82" customFormat="1" x14ac:dyDescent="0.25"/>
    <row r="80" s="82" customFormat="1" x14ac:dyDescent="0.25"/>
    <row r="81" s="82" customFormat="1" x14ac:dyDescent="0.25"/>
    <row r="82" s="82" customFormat="1" x14ac:dyDescent="0.25"/>
    <row r="83" s="82" customFormat="1" x14ac:dyDescent="0.25"/>
    <row r="84" s="82" customFormat="1" x14ac:dyDescent="0.25"/>
    <row r="85" s="82" customFormat="1" x14ac:dyDescent="0.25"/>
    <row r="86" s="82" customFormat="1" x14ac:dyDescent="0.25"/>
    <row r="87" s="82" customFormat="1" x14ac:dyDescent="0.25"/>
    <row r="88" s="82" customFormat="1" x14ac:dyDescent="0.25"/>
    <row r="89" s="82" customFormat="1" x14ac:dyDescent="0.25"/>
    <row r="90" s="82" customFormat="1" x14ac:dyDescent="0.25"/>
    <row r="91" s="82" customFormat="1" x14ac:dyDescent="0.25"/>
    <row r="92" s="82" customFormat="1" x14ac:dyDescent="0.25"/>
    <row r="93" s="82" customFormat="1" x14ac:dyDescent="0.25"/>
    <row r="94" s="82" customFormat="1" x14ac:dyDescent="0.25"/>
    <row r="95" s="82" customFormat="1" x14ac:dyDescent="0.25"/>
    <row r="96" s="82" customFormat="1" x14ac:dyDescent="0.25"/>
    <row r="97" s="82" customFormat="1" x14ac:dyDescent="0.25"/>
    <row r="98" s="82" customFormat="1" x14ac:dyDescent="0.25"/>
    <row r="99" s="82" customFormat="1" x14ac:dyDescent="0.25"/>
    <row r="100" s="82" customFormat="1" x14ac:dyDescent="0.25"/>
    <row r="101" s="82" customFormat="1" x14ac:dyDescent="0.25"/>
    <row r="102" s="82" customFormat="1" x14ac:dyDescent="0.25"/>
    <row r="103" s="82" customFormat="1" x14ac:dyDescent="0.25"/>
    <row r="104" s="82" customFormat="1" x14ac:dyDescent="0.25"/>
    <row r="105" s="82" customFormat="1" x14ac:dyDescent="0.25"/>
    <row r="106" s="82" customFormat="1" x14ac:dyDescent="0.25"/>
    <row r="107" s="82" customFormat="1" x14ac:dyDescent="0.25"/>
    <row r="108" s="82" customFormat="1" x14ac:dyDescent="0.25"/>
    <row r="109" s="82" customFormat="1" x14ac:dyDescent="0.25"/>
    <row r="110" s="82" customFormat="1" x14ac:dyDescent="0.25"/>
    <row r="111" s="82" customFormat="1" x14ac:dyDescent="0.25"/>
    <row r="112" s="82" customFormat="1" x14ac:dyDescent="0.25"/>
    <row r="113" s="82" customFormat="1" x14ac:dyDescent="0.25"/>
    <row r="114" s="82" customFormat="1" x14ac:dyDescent="0.25"/>
    <row r="115" s="82" customFormat="1" x14ac:dyDescent="0.25"/>
    <row r="116" s="82" customFormat="1" x14ac:dyDescent="0.25"/>
    <row r="117" s="82" customFormat="1" x14ac:dyDescent="0.25"/>
    <row r="118" s="82" customFormat="1" x14ac:dyDescent="0.25"/>
    <row r="119" s="82" customFormat="1" x14ac:dyDescent="0.25"/>
    <row r="120" s="82" customFormat="1" x14ac:dyDescent="0.25"/>
    <row r="121" s="82" customFormat="1" x14ac:dyDescent="0.25"/>
    <row r="122" s="82" customFormat="1" x14ac:dyDescent="0.25"/>
    <row r="123" s="82" customFormat="1" x14ac:dyDescent="0.25"/>
    <row r="124" s="82" customFormat="1" x14ac:dyDescent="0.25"/>
    <row r="125" s="82" customFormat="1" x14ac:dyDescent="0.25"/>
    <row r="126" s="82" customFormat="1" x14ac:dyDescent="0.25"/>
    <row r="127" s="82" customFormat="1" x14ac:dyDescent="0.25"/>
    <row r="128" s="82" customFormat="1" x14ac:dyDescent="0.25"/>
    <row r="129" s="82" customFormat="1" x14ac:dyDescent="0.25"/>
    <row r="130" s="82" customFormat="1" x14ac:dyDescent="0.25"/>
    <row r="131" s="82" customFormat="1" x14ac:dyDescent="0.25"/>
    <row r="132" s="82" customFormat="1" x14ac:dyDescent="0.25"/>
    <row r="133" s="82" customFormat="1" x14ac:dyDescent="0.25"/>
    <row r="134" s="82" customFormat="1" x14ac:dyDescent="0.25"/>
  </sheetData>
  <mergeCells count="14">
    <mergeCell ref="D14:D15"/>
    <mergeCell ref="B2:E2"/>
    <mergeCell ref="D4:D5"/>
    <mergeCell ref="D7:D8"/>
    <mergeCell ref="D10:D11"/>
    <mergeCell ref="B12:E12"/>
    <mergeCell ref="D31:D32"/>
    <mergeCell ref="D34:D35"/>
    <mergeCell ref="D17:D18"/>
    <mergeCell ref="B19:E19"/>
    <mergeCell ref="D21:D22"/>
    <mergeCell ref="D24:D25"/>
    <mergeCell ref="D27:D28"/>
    <mergeCell ref="B29:E29"/>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B2:U15"/>
  <sheetViews>
    <sheetView zoomScale="85" zoomScaleNormal="85" zoomScaleSheetLayoutView="40" workbookViewId="0">
      <selection activeCell="A8" sqref="A8"/>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19.140625" style="4" customWidth="1"/>
    <col min="6" max="6" width="46" style="4" customWidth="1"/>
    <col min="7" max="7" width="24.85546875" style="4" bestFit="1" customWidth="1"/>
    <col min="8" max="8" width="34.85546875" style="4" bestFit="1" customWidth="1"/>
    <col min="9" max="9" width="27.85546875" style="4" bestFit="1" customWidth="1"/>
    <col min="10" max="10" width="27.85546875" style="4" customWidth="1"/>
    <col min="11" max="11" width="24.28515625" style="4" bestFit="1" customWidth="1"/>
    <col min="12" max="14" width="25" style="4" customWidth="1"/>
    <col min="15" max="16" width="28.28515625" style="4" customWidth="1"/>
    <col min="17" max="19" width="26.28515625" style="4" customWidth="1"/>
    <col min="20" max="20" width="32.5703125" style="4" customWidth="1"/>
    <col min="21" max="21" width="56.5703125" style="4" customWidth="1"/>
    <col min="22" max="16384" width="11.42578125" style="4"/>
  </cols>
  <sheetData>
    <row r="2" spans="2:21" x14ac:dyDescent="0.25">
      <c r="B2" s="3" t="s">
        <v>47</v>
      </c>
      <c r="C2" s="3" t="s">
        <v>48</v>
      </c>
    </row>
    <row r="3" spans="2:21" x14ac:dyDescent="0.25">
      <c r="B3" s="5" t="s">
        <v>49</v>
      </c>
      <c r="C3" s="5" t="s">
        <v>50</v>
      </c>
    </row>
    <row r="5" spans="2:21" s="12" customFormat="1" ht="45" x14ac:dyDescent="0.25">
      <c r="C5" s="69" t="s">
        <v>52</v>
      </c>
      <c r="D5" s="69" t="s">
        <v>63</v>
      </c>
      <c r="E5" s="69" t="s">
        <v>17</v>
      </c>
      <c r="F5" s="69" t="s">
        <v>64</v>
      </c>
      <c r="G5" s="69" t="s">
        <v>62</v>
      </c>
      <c r="H5" s="69" t="s">
        <v>65</v>
      </c>
      <c r="I5" s="69" t="s">
        <v>58</v>
      </c>
      <c r="J5" s="69" t="s">
        <v>4</v>
      </c>
      <c r="K5" s="69" t="s">
        <v>3</v>
      </c>
      <c r="L5" s="69" t="s">
        <v>54</v>
      </c>
      <c r="M5" s="69" t="s">
        <v>55</v>
      </c>
      <c r="N5" s="69" t="s">
        <v>56</v>
      </c>
      <c r="O5" s="69" t="s">
        <v>57</v>
      </c>
      <c r="P5" s="69" t="s">
        <v>66</v>
      </c>
      <c r="Q5" s="69" t="s">
        <v>59</v>
      </c>
      <c r="R5" s="69" t="s">
        <v>60</v>
      </c>
      <c r="S5" s="69" t="s">
        <v>61</v>
      </c>
      <c r="T5" s="69" t="s">
        <v>67</v>
      </c>
      <c r="U5" s="69" t="s">
        <v>6</v>
      </c>
    </row>
    <row r="6" spans="2:21" ht="45" x14ac:dyDescent="0.25">
      <c r="C6" s="13" t="s">
        <v>0</v>
      </c>
      <c r="D6" s="71">
        <v>85</v>
      </c>
      <c r="E6" s="71" t="s">
        <v>136</v>
      </c>
      <c r="F6" s="71" t="s">
        <v>136</v>
      </c>
      <c r="G6" s="71" t="s">
        <v>136</v>
      </c>
      <c r="H6" s="71" t="s">
        <v>136</v>
      </c>
      <c r="I6" s="21">
        <v>124149317297</v>
      </c>
      <c r="J6" s="10">
        <v>1</v>
      </c>
      <c r="K6" s="22">
        <f>+I6*J6</f>
        <v>124149317297</v>
      </c>
      <c r="L6" s="7" t="s">
        <v>224</v>
      </c>
      <c r="M6" s="7" t="s">
        <v>225</v>
      </c>
      <c r="N6" s="7" t="s">
        <v>226</v>
      </c>
      <c r="O6" s="8" t="s">
        <v>227</v>
      </c>
      <c r="P6" s="8" t="s">
        <v>228</v>
      </c>
      <c r="Q6" s="9">
        <v>40271</v>
      </c>
      <c r="R6" s="9">
        <v>41366</v>
      </c>
      <c r="S6" s="9" t="s">
        <v>150</v>
      </c>
      <c r="T6" s="9" t="s">
        <v>229</v>
      </c>
      <c r="U6" s="7" t="s">
        <v>230</v>
      </c>
    </row>
    <row r="7" spans="2:21" ht="68.25" customHeight="1" x14ac:dyDescent="0.25">
      <c r="C7" s="13" t="s">
        <v>1</v>
      </c>
      <c r="D7" s="71">
        <v>88</v>
      </c>
      <c r="E7" s="71" t="s">
        <v>150</v>
      </c>
      <c r="F7" s="71" t="s">
        <v>150</v>
      </c>
      <c r="G7" s="71" t="s">
        <v>136</v>
      </c>
      <c r="H7" s="71" t="s">
        <v>136</v>
      </c>
      <c r="I7" s="21">
        <f>1834.58*19200000</f>
        <v>35223936000</v>
      </c>
      <c r="J7" s="10">
        <v>1</v>
      </c>
      <c r="K7" s="22">
        <f>+I7*J7</f>
        <v>35223936000</v>
      </c>
      <c r="L7" s="7" t="s">
        <v>231</v>
      </c>
      <c r="M7" s="7" t="s">
        <v>232</v>
      </c>
      <c r="N7" s="90" t="s">
        <v>233</v>
      </c>
      <c r="O7" s="8" t="s">
        <v>227</v>
      </c>
      <c r="P7" s="8"/>
      <c r="Q7" s="9">
        <v>40394</v>
      </c>
      <c r="R7" s="9">
        <v>41124</v>
      </c>
      <c r="S7" s="9">
        <v>41582</v>
      </c>
      <c r="T7" s="9" t="s">
        <v>234</v>
      </c>
      <c r="U7" s="7" t="s">
        <v>235</v>
      </c>
    </row>
    <row r="8" spans="2:21" ht="75" x14ac:dyDescent="0.25">
      <c r="C8" s="13" t="s">
        <v>2</v>
      </c>
      <c r="D8" s="71">
        <v>89</v>
      </c>
      <c r="E8" s="71" t="s">
        <v>150</v>
      </c>
      <c r="F8" s="71" t="s">
        <v>150</v>
      </c>
      <c r="G8" s="71" t="s">
        <v>136</v>
      </c>
      <c r="H8" s="71" t="s">
        <v>136</v>
      </c>
      <c r="I8" s="21">
        <f>2289.73*1000000</f>
        <v>2289730000</v>
      </c>
      <c r="J8" s="10">
        <v>1</v>
      </c>
      <c r="K8" s="22">
        <f>+I8*J8</f>
        <v>2289730000</v>
      </c>
      <c r="L8" s="7" t="s">
        <v>236</v>
      </c>
      <c r="M8" s="7" t="s">
        <v>332</v>
      </c>
      <c r="N8" s="7" t="s">
        <v>237</v>
      </c>
      <c r="O8" s="8" t="s">
        <v>227</v>
      </c>
      <c r="P8" s="8"/>
      <c r="Q8" s="9">
        <v>39933</v>
      </c>
      <c r="R8" s="9">
        <v>41365</v>
      </c>
      <c r="S8" s="9">
        <v>41586</v>
      </c>
      <c r="T8" s="9" t="s">
        <v>238</v>
      </c>
      <c r="U8" s="7" t="s">
        <v>239</v>
      </c>
    </row>
    <row r="9" spans="2:21" ht="21.6" x14ac:dyDescent="0.35">
      <c r="K9" s="23">
        <f>SUM(K6:K8)</f>
        <v>161662983297</v>
      </c>
    </row>
    <row r="10" spans="2:21" ht="36" customHeight="1" x14ac:dyDescent="0.25">
      <c r="C10" s="13" t="s">
        <v>83</v>
      </c>
      <c r="D10" s="42" t="s">
        <v>136</v>
      </c>
    </row>
    <row r="11" spans="2:21" ht="36" customHeight="1" x14ac:dyDescent="0.25">
      <c r="C11" s="13" t="s">
        <v>84</v>
      </c>
      <c r="D11" s="42" t="s">
        <v>136</v>
      </c>
    </row>
    <row r="12" spans="2:21" ht="72" customHeight="1" x14ac:dyDescent="0.35">
      <c r="C12" s="13" t="s">
        <v>68</v>
      </c>
      <c r="D12" s="42" t="s">
        <v>136</v>
      </c>
      <c r="E12" s="14"/>
    </row>
    <row r="13" spans="2:21" ht="115.5" customHeight="1" x14ac:dyDescent="0.25">
      <c r="C13" s="13" t="s">
        <v>53</v>
      </c>
      <c r="D13" s="42" t="s">
        <v>150</v>
      </c>
      <c r="E13" s="14"/>
      <c r="Q13" s="20"/>
    </row>
    <row r="14" spans="2:21" ht="45" x14ac:dyDescent="0.25">
      <c r="C14" s="13" t="s">
        <v>51</v>
      </c>
      <c r="D14" s="42" t="s">
        <v>136</v>
      </c>
      <c r="E14" s="14"/>
    </row>
    <row r="15" spans="2:21" ht="61.5" x14ac:dyDescent="0.25">
      <c r="C15" s="39" t="s">
        <v>85</v>
      </c>
      <c r="D15" s="56" t="s">
        <v>150</v>
      </c>
      <c r="E15" s="53"/>
    </row>
  </sheetData>
  <conditionalFormatting sqref="C5:U15">
    <cfRule type="cellIs" dxfId="239" priority="1" operator="equal">
      <formula>"NO"</formula>
    </cfRule>
    <cfRule type="cellIs" dxfId="238" priority="2" operator="equal">
      <formula>"SI"</formula>
    </cfRule>
  </conditionalFormatting>
  <pageMargins left="0.7" right="0.7" top="0.75" bottom="0.75" header="0.3" footer="0.3"/>
  <pageSetup scale="21" orientation="portrait" horizontalDpi="4294967295" verticalDpi="4294967295"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B2:R37"/>
  <sheetViews>
    <sheetView zoomScale="85" zoomScaleNormal="85" zoomScaleSheetLayoutView="10" workbookViewId="0">
      <selection activeCell="A22" sqref="A22"/>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69" t="s">
        <v>71</v>
      </c>
      <c r="D4" s="96" t="s">
        <v>18</v>
      </c>
      <c r="E4" s="96" t="s">
        <v>7</v>
      </c>
      <c r="F4" s="96" t="s">
        <v>19</v>
      </c>
      <c r="G4" s="96" t="s">
        <v>63</v>
      </c>
      <c r="H4" s="96" t="s">
        <v>8</v>
      </c>
      <c r="I4" s="94" t="s">
        <v>9</v>
      </c>
      <c r="J4" s="94"/>
      <c r="K4" s="94"/>
      <c r="L4" s="94"/>
    </row>
    <row r="5" spans="2:12" ht="35.25" customHeight="1" x14ac:dyDescent="0.25">
      <c r="B5" s="12"/>
      <c r="C5" s="26" t="s">
        <v>240</v>
      </c>
      <c r="D5" s="97"/>
      <c r="E5" s="97"/>
      <c r="F5" s="97" t="s">
        <v>19</v>
      </c>
      <c r="G5" s="97"/>
      <c r="H5" s="97"/>
      <c r="I5" s="94"/>
      <c r="J5" s="94"/>
      <c r="K5" s="94"/>
      <c r="L5" s="94"/>
    </row>
    <row r="6" spans="2:12" ht="36" x14ac:dyDescent="0.25">
      <c r="C6" s="2" t="s">
        <v>72</v>
      </c>
      <c r="D6" s="71" t="s">
        <v>241</v>
      </c>
      <c r="E6" s="71" t="s">
        <v>160</v>
      </c>
      <c r="F6" s="9" t="s">
        <v>150</v>
      </c>
      <c r="G6" s="71" t="s">
        <v>150</v>
      </c>
      <c r="H6" s="42" t="s">
        <v>150</v>
      </c>
      <c r="I6" s="93" t="s">
        <v>242</v>
      </c>
      <c r="J6" s="93"/>
      <c r="K6" s="93"/>
      <c r="L6" s="93"/>
    </row>
    <row r="7" spans="2:12" ht="63" customHeight="1" x14ac:dyDescent="0.25">
      <c r="C7" s="2" t="s">
        <v>73</v>
      </c>
      <c r="D7" s="71" t="s">
        <v>150</v>
      </c>
      <c r="E7" s="71" t="s">
        <v>150</v>
      </c>
      <c r="F7" s="9" t="s">
        <v>150</v>
      </c>
      <c r="G7" s="71" t="s">
        <v>150</v>
      </c>
      <c r="H7" s="42" t="s">
        <v>150</v>
      </c>
      <c r="I7" s="93" t="s">
        <v>243</v>
      </c>
      <c r="J7" s="93"/>
      <c r="K7" s="93"/>
      <c r="L7" s="93"/>
    </row>
    <row r="8" spans="2:12" ht="36" x14ac:dyDescent="0.25">
      <c r="C8" s="2" t="s">
        <v>92</v>
      </c>
      <c r="D8" s="71" t="s">
        <v>150</v>
      </c>
      <c r="E8" s="71" t="s">
        <v>150</v>
      </c>
      <c r="F8" s="9" t="s">
        <v>150</v>
      </c>
      <c r="G8" s="71" t="s">
        <v>150</v>
      </c>
      <c r="H8" s="58"/>
      <c r="I8" s="93" t="s">
        <v>150</v>
      </c>
      <c r="J8" s="93"/>
      <c r="K8" s="93"/>
      <c r="L8" s="93"/>
    </row>
    <row r="9" spans="2:12" ht="14.45" x14ac:dyDescent="0.35">
      <c r="C9" s="14"/>
      <c r="D9" s="14"/>
      <c r="E9" s="14"/>
      <c r="F9" s="14"/>
      <c r="G9" s="14"/>
      <c r="H9" s="14"/>
    </row>
    <row r="10" spans="2:12" ht="36" x14ac:dyDescent="0.25">
      <c r="C10" s="2" t="s">
        <v>76</v>
      </c>
      <c r="D10" s="42" t="s">
        <v>150</v>
      </c>
      <c r="E10" s="14"/>
      <c r="F10" s="14"/>
      <c r="G10" s="14"/>
      <c r="H10" s="14"/>
    </row>
    <row r="11" spans="2:12" ht="60" x14ac:dyDescent="0.25">
      <c r="C11" s="2" t="s">
        <v>86</v>
      </c>
      <c r="D11" s="42" t="s">
        <v>150</v>
      </c>
      <c r="E11" s="14"/>
      <c r="F11" s="14"/>
      <c r="G11" s="14"/>
      <c r="H11" s="14"/>
    </row>
    <row r="12" spans="2:12" ht="43.5" x14ac:dyDescent="0.35">
      <c r="C12" s="2" t="s">
        <v>80</v>
      </c>
      <c r="D12" s="42" t="s">
        <v>150</v>
      </c>
      <c r="E12" s="14"/>
      <c r="F12" s="14"/>
      <c r="G12" s="14"/>
      <c r="H12" s="14"/>
    </row>
    <row r="14" spans="2:12" ht="45" customHeight="1" x14ac:dyDescent="0.25">
      <c r="C14" s="95" t="s">
        <v>74</v>
      </c>
      <c r="D14" s="95"/>
      <c r="E14" s="95"/>
    </row>
    <row r="15" spans="2:12" ht="36.75" customHeight="1" x14ac:dyDescent="0.25">
      <c r="C15" s="95" t="s">
        <v>75</v>
      </c>
      <c r="D15" s="95"/>
      <c r="E15" s="55" t="s">
        <v>81</v>
      </c>
    </row>
    <row r="16" spans="2:12" ht="45" x14ac:dyDescent="0.25">
      <c r="C16" s="95"/>
      <c r="D16" s="95"/>
      <c r="E16" s="55" t="s">
        <v>82</v>
      </c>
    </row>
    <row r="17" spans="2:18" x14ac:dyDescent="0.25">
      <c r="P17" s="94" t="s">
        <v>22</v>
      </c>
      <c r="Q17" s="94"/>
    </row>
    <row r="18" spans="2:18" ht="60" x14ac:dyDescent="0.25">
      <c r="B18" s="4"/>
      <c r="C18" s="69" t="s">
        <v>15</v>
      </c>
      <c r="D18" s="69" t="s">
        <v>77</v>
      </c>
      <c r="E18" s="69" t="s">
        <v>78</v>
      </c>
      <c r="F18" s="69" t="s">
        <v>79</v>
      </c>
      <c r="G18" s="94" t="s">
        <v>5</v>
      </c>
      <c r="H18" s="94"/>
      <c r="I18" s="69" t="s">
        <v>10</v>
      </c>
      <c r="J18" s="69" t="s">
        <v>11</v>
      </c>
      <c r="K18" s="69" t="s">
        <v>12</v>
      </c>
      <c r="L18" s="69" t="s">
        <v>16</v>
      </c>
      <c r="M18" s="69" t="s">
        <v>20</v>
      </c>
      <c r="N18" s="69" t="s">
        <v>21</v>
      </c>
      <c r="O18" s="69" t="s">
        <v>8</v>
      </c>
      <c r="P18" s="69" t="s">
        <v>13</v>
      </c>
      <c r="Q18" s="69" t="s">
        <v>14</v>
      </c>
      <c r="R18" s="69" t="s">
        <v>9</v>
      </c>
    </row>
    <row r="19" spans="2:18" ht="60" x14ac:dyDescent="0.25">
      <c r="B19" s="4"/>
      <c r="C19" s="16">
        <v>1</v>
      </c>
      <c r="D19" s="15" t="s">
        <v>244</v>
      </c>
      <c r="E19" s="15" t="s">
        <v>240</v>
      </c>
      <c r="F19" s="71" t="s">
        <v>136</v>
      </c>
      <c r="G19" s="9">
        <v>40130</v>
      </c>
      <c r="H19" s="9">
        <v>40333</v>
      </c>
      <c r="I19" s="24">
        <f t="shared" ref="I19:I28" si="0">+H19-G19</f>
        <v>203</v>
      </c>
      <c r="J19" s="25">
        <f>+I19/30</f>
        <v>6.7666666666666666</v>
      </c>
      <c r="K19" s="18">
        <f>+J19/12</f>
        <v>0.56388888888888888</v>
      </c>
      <c r="L19" s="71" t="s">
        <v>136</v>
      </c>
      <c r="M19" s="71">
        <v>185</v>
      </c>
      <c r="N19" s="71">
        <v>185</v>
      </c>
      <c r="O19" s="71" t="s">
        <v>136</v>
      </c>
      <c r="P19" s="71" t="s">
        <v>13</v>
      </c>
      <c r="Q19" s="71" t="s">
        <v>82</v>
      </c>
      <c r="R19" s="7"/>
    </row>
    <row r="20" spans="2:18" ht="30" x14ac:dyDescent="0.25">
      <c r="B20" s="4"/>
      <c r="C20" s="16">
        <v>2</v>
      </c>
      <c r="D20" s="15" t="s">
        <v>245</v>
      </c>
      <c r="E20" s="15" t="s">
        <v>240</v>
      </c>
      <c r="F20" s="71" t="s">
        <v>136</v>
      </c>
      <c r="G20" s="9">
        <v>40337</v>
      </c>
      <c r="H20" s="9">
        <v>40694</v>
      </c>
      <c r="I20" s="24">
        <f>+H20-G20</f>
        <v>357</v>
      </c>
      <c r="J20" s="25">
        <f>+I20/30</f>
        <v>11.9</v>
      </c>
      <c r="K20" s="18">
        <f t="shared" ref="K20:K28" si="1">+J20/12</f>
        <v>0.9916666666666667</v>
      </c>
      <c r="L20" s="71" t="s">
        <v>136</v>
      </c>
      <c r="M20" s="71">
        <v>186</v>
      </c>
      <c r="N20" s="71">
        <v>186</v>
      </c>
      <c r="O20" s="71" t="s">
        <v>136</v>
      </c>
      <c r="P20" s="71" t="s">
        <v>13</v>
      </c>
      <c r="Q20" s="71"/>
      <c r="R20" s="7"/>
    </row>
    <row r="21" spans="2:18" ht="75" x14ac:dyDescent="0.25">
      <c r="B21" s="4"/>
      <c r="C21" s="16">
        <v>3</v>
      </c>
      <c r="D21" s="15" t="s">
        <v>246</v>
      </c>
      <c r="E21" s="15" t="s">
        <v>240</v>
      </c>
      <c r="F21" s="71" t="s">
        <v>150</v>
      </c>
      <c r="G21" s="9">
        <v>40695</v>
      </c>
      <c r="H21" s="9">
        <v>41379</v>
      </c>
      <c r="I21" s="24">
        <f t="shared" si="0"/>
        <v>684</v>
      </c>
      <c r="J21" s="25">
        <f t="shared" ref="J21:J28" si="2">+I21/30</f>
        <v>22.8</v>
      </c>
      <c r="K21" s="63"/>
      <c r="L21" s="71" t="s">
        <v>136</v>
      </c>
      <c r="M21" s="71">
        <v>187</v>
      </c>
      <c r="N21" s="71">
        <v>187</v>
      </c>
      <c r="O21" s="71" t="s">
        <v>150</v>
      </c>
      <c r="P21" s="71" t="s">
        <v>13</v>
      </c>
      <c r="Q21" s="71"/>
      <c r="R21" s="7" t="s">
        <v>178</v>
      </c>
    </row>
    <row r="22" spans="2:18" ht="75" x14ac:dyDescent="0.25">
      <c r="B22" s="4"/>
      <c r="C22" s="16">
        <v>4</v>
      </c>
      <c r="D22" s="15" t="s">
        <v>247</v>
      </c>
      <c r="E22" s="15" t="s">
        <v>240</v>
      </c>
      <c r="F22" s="71" t="s">
        <v>150</v>
      </c>
      <c r="G22" s="9">
        <v>41500</v>
      </c>
      <c r="H22" s="9">
        <v>41599</v>
      </c>
      <c r="I22" s="24">
        <f t="shared" si="0"/>
        <v>99</v>
      </c>
      <c r="J22" s="25">
        <f t="shared" si="2"/>
        <v>3.3</v>
      </c>
      <c r="K22" s="63"/>
      <c r="L22" s="71" t="s">
        <v>136</v>
      </c>
      <c r="M22" s="71">
        <v>188</v>
      </c>
      <c r="N22" s="71">
        <v>188</v>
      </c>
      <c r="O22" s="71" t="s">
        <v>150</v>
      </c>
      <c r="P22" s="71" t="s">
        <v>13</v>
      </c>
      <c r="Q22" s="71"/>
      <c r="R22" s="7" t="s">
        <v>178</v>
      </c>
    </row>
    <row r="23" spans="2:18" x14ac:dyDescent="0.25">
      <c r="B23" s="4"/>
      <c r="C23" s="16">
        <v>5</v>
      </c>
      <c r="D23" s="15"/>
      <c r="E23" s="15"/>
      <c r="F23" s="71"/>
      <c r="G23" s="9"/>
      <c r="H23" s="9"/>
      <c r="I23" s="24">
        <f t="shared" si="0"/>
        <v>0</v>
      </c>
      <c r="J23" s="25">
        <f t="shared" si="2"/>
        <v>0</v>
      </c>
      <c r="K23" s="18">
        <f t="shared" si="1"/>
        <v>0</v>
      </c>
      <c r="L23" s="71"/>
      <c r="M23" s="71"/>
      <c r="N23" s="71"/>
      <c r="O23" s="71"/>
      <c r="P23" s="71"/>
      <c r="Q23" s="71"/>
      <c r="R23" s="7"/>
    </row>
    <row r="24" spans="2:18" x14ac:dyDescent="0.25">
      <c r="B24" s="4"/>
      <c r="C24" s="16">
        <v>6</v>
      </c>
      <c r="D24" s="15"/>
      <c r="E24" s="15"/>
      <c r="F24" s="71"/>
      <c r="G24" s="9"/>
      <c r="H24" s="9"/>
      <c r="I24" s="24">
        <f t="shared" si="0"/>
        <v>0</v>
      </c>
      <c r="J24" s="25">
        <f t="shared" si="2"/>
        <v>0</v>
      </c>
      <c r="K24" s="18">
        <f t="shared" si="1"/>
        <v>0</v>
      </c>
      <c r="L24" s="71"/>
      <c r="M24" s="71"/>
      <c r="N24" s="71"/>
      <c r="O24" s="71"/>
      <c r="P24" s="71"/>
      <c r="Q24" s="71"/>
      <c r="R24" s="7"/>
    </row>
    <row r="25" spans="2:18" x14ac:dyDescent="0.25">
      <c r="B25" s="4"/>
      <c r="C25" s="16">
        <v>7</v>
      </c>
      <c r="D25" s="15"/>
      <c r="E25" s="15"/>
      <c r="F25" s="71"/>
      <c r="G25" s="17"/>
      <c r="H25" s="17"/>
      <c r="I25" s="24">
        <f>+H25-G25</f>
        <v>0</v>
      </c>
      <c r="J25" s="25">
        <f>+I25/30</f>
        <v>0</v>
      </c>
      <c r="K25" s="18">
        <f t="shared" si="1"/>
        <v>0</v>
      </c>
      <c r="L25" s="71"/>
      <c r="M25" s="71"/>
      <c r="N25" s="71"/>
      <c r="O25" s="71"/>
      <c r="P25" s="71"/>
      <c r="Q25" s="71"/>
      <c r="R25" s="7"/>
    </row>
    <row r="26" spans="2:18" x14ac:dyDescent="0.25">
      <c r="B26" s="4"/>
      <c r="C26" s="16">
        <v>8</v>
      </c>
      <c r="D26" s="15"/>
      <c r="E26" s="15"/>
      <c r="F26" s="71"/>
      <c r="G26" s="17"/>
      <c r="H26" s="17"/>
      <c r="I26" s="24">
        <f>+H26-G26</f>
        <v>0</v>
      </c>
      <c r="J26" s="25">
        <f>+I26/30</f>
        <v>0</v>
      </c>
      <c r="K26" s="18">
        <f t="shared" si="1"/>
        <v>0</v>
      </c>
      <c r="L26" s="71"/>
      <c r="M26" s="71"/>
      <c r="N26" s="71"/>
      <c r="O26" s="71"/>
      <c r="P26" s="71"/>
      <c r="Q26" s="71"/>
      <c r="R26" s="7"/>
    </row>
    <row r="27" spans="2:18" x14ac:dyDescent="0.25">
      <c r="B27" s="4"/>
      <c r="C27" s="16">
        <v>9</v>
      </c>
      <c r="D27" s="15"/>
      <c r="E27" s="15"/>
      <c r="F27" s="71"/>
      <c r="G27" s="9"/>
      <c r="H27" s="9"/>
      <c r="I27" s="24">
        <f t="shared" si="0"/>
        <v>0</v>
      </c>
      <c r="J27" s="25">
        <f t="shared" si="2"/>
        <v>0</v>
      </c>
      <c r="K27" s="18">
        <f t="shared" si="1"/>
        <v>0</v>
      </c>
      <c r="L27" s="71"/>
      <c r="M27" s="71"/>
      <c r="N27" s="71"/>
      <c r="O27" s="71"/>
      <c r="P27" s="71"/>
      <c r="Q27" s="71"/>
      <c r="R27" s="7"/>
    </row>
    <row r="28" spans="2:18" x14ac:dyDescent="0.25">
      <c r="B28" s="4"/>
      <c r="C28" s="16">
        <v>10</v>
      </c>
      <c r="D28" s="8"/>
      <c r="E28" s="15"/>
      <c r="F28" s="71"/>
      <c r="G28" s="9"/>
      <c r="H28" s="9"/>
      <c r="I28" s="24">
        <f t="shared" si="0"/>
        <v>0</v>
      </c>
      <c r="J28" s="25">
        <f t="shared" si="2"/>
        <v>0</v>
      </c>
      <c r="K28" s="18">
        <f t="shared" si="1"/>
        <v>0</v>
      </c>
      <c r="L28" s="71"/>
      <c r="M28" s="71"/>
      <c r="N28" s="71"/>
      <c r="O28" s="71"/>
      <c r="P28" s="71"/>
      <c r="Q28" s="71"/>
      <c r="R28" s="7"/>
    </row>
    <row r="29" spans="2:18" ht="33" customHeight="1" x14ac:dyDescent="0.2">
      <c r="E29" s="54" t="s">
        <v>132</v>
      </c>
      <c r="K29" s="18">
        <f>SUM(K19:K28)</f>
        <v>1.5555555555555556</v>
      </c>
    </row>
    <row r="30" spans="2:18" ht="36" x14ac:dyDescent="0.25">
      <c r="C30" s="70" t="s">
        <v>23</v>
      </c>
      <c r="D30" s="72">
        <f>+K29</f>
        <v>1.5555555555555556</v>
      </c>
      <c r="E30" s="42" t="s">
        <v>150</v>
      </c>
    </row>
    <row r="31" spans="2:18" x14ac:dyDescent="0.25">
      <c r="C31" s="70" t="s">
        <v>24</v>
      </c>
      <c r="D31" s="71">
        <v>8</v>
      </c>
    </row>
    <row r="32" spans="2:18" x14ac:dyDescent="0.2">
      <c r="C32" s="70" t="s">
        <v>25</v>
      </c>
      <c r="D32" s="72">
        <f>+D30-D31</f>
        <v>-6.4444444444444446</v>
      </c>
      <c r="E32" s="54" t="s">
        <v>132</v>
      </c>
    </row>
    <row r="33" spans="3:6" ht="36" x14ac:dyDescent="0.25">
      <c r="C33" s="70" t="s">
        <v>27</v>
      </c>
      <c r="D33" s="72">
        <f>+K19</f>
        <v>0.56388888888888888</v>
      </c>
      <c r="E33" s="42" t="s">
        <v>150</v>
      </c>
    </row>
    <row r="34" spans="3:6" ht="45" x14ac:dyDescent="0.25">
      <c r="C34" s="70" t="s">
        <v>28</v>
      </c>
      <c r="D34" s="71">
        <v>5</v>
      </c>
      <c r="E34" s="69" t="str">
        <f>+E15</f>
        <v>Gerencia de proyectos</v>
      </c>
      <c r="F34" s="69" t="str">
        <f>+E16</f>
        <v>En redes de transmisión y/o instalación y/o operación de equipos de telecomunicaciones</v>
      </c>
    </row>
    <row r="35" spans="3:6" x14ac:dyDescent="0.25">
      <c r="C35" s="70" t="s">
        <v>26</v>
      </c>
      <c r="D35" s="72">
        <f>+D33-D34</f>
        <v>-4.4361111111111109</v>
      </c>
      <c r="E35" s="72"/>
      <c r="F35" s="72">
        <f>+K19</f>
        <v>0.56388888888888888</v>
      </c>
    </row>
    <row r="37" spans="3:6" ht="36" x14ac:dyDescent="0.25">
      <c r="C37" s="70" t="s">
        <v>91</v>
      </c>
      <c r="D37" s="42" t="s">
        <v>136</v>
      </c>
    </row>
  </sheetData>
  <mergeCells count="13">
    <mergeCell ref="G18:H18"/>
    <mergeCell ref="I6:L6"/>
    <mergeCell ref="I7:L7"/>
    <mergeCell ref="I8:L8"/>
    <mergeCell ref="C14:E14"/>
    <mergeCell ref="C15:D16"/>
    <mergeCell ref="P17:Q17"/>
    <mergeCell ref="D4:D5"/>
    <mergeCell ref="E4:E5"/>
    <mergeCell ref="F4:F5"/>
    <mergeCell ref="G4:G5"/>
    <mergeCell ref="H4:H5"/>
    <mergeCell ref="I4:L5"/>
  </mergeCells>
  <conditionalFormatting sqref="A1:XFD3 A4:I4 A5:H5 A6:I6 M4:XFD8 A9:XFD14 A15:C15 E15:XFD16 A16:B16 A7:C8 A17:XFD20 A29:XFD1048576 S21:XFD22 D23:XFD28 A21:C28 D21:Q22">
    <cfRule type="cellIs" dxfId="237" priority="9" operator="equal">
      <formula>"NO"</formula>
    </cfRule>
    <cfRule type="cellIs" dxfId="236" priority="10" operator="equal">
      <formula>"SI"</formula>
    </cfRule>
  </conditionalFormatting>
  <conditionalFormatting sqref="D7:I7">
    <cfRule type="cellIs" dxfId="235" priority="7" operator="equal">
      <formula>"NO"</formula>
    </cfRule>
    <cfRule type="cellIs" dxfId="234" priority="8" operator="equal">
      <formula>"SI"</formula>
    </cfRule>
  </conditionalFormatting>
  <conditionalFormatting sqref="D8:I8">
    <cfRule type="cellIs" dxfId="233" priority="5" operator="equal">
      <formula>"NO"</formula>
    </cfRule>
    <cfRule type="cellIs" dxfId="232" priority="6" operator="equal">
      <formula>"SI"</formula>
    </cfRule>
  </conditionalFormatting>
  <conditionalFormatting sqref="R21">
    <cfRule type="cellIs" dxfId="231" priority="3" operator="equal">
      <formula>"NO"</formula>
    </cfRule>
    <cfRule type="cellIs" dxfId="230" priority="4" operator="equal">
      <formula>"SI"</formula>
    </cfRule>
  </conditionalFormatting>
  <conditionalFormatting sqref="R22">
    <cfRule type="cellIs" dxfId="229" priority="1" operator="equal">
      <formula>"NO"</formula>
    </cfRule>
    <cfRule type="cellIs" dxfId="228" priority="2" operator="equal">
      <formula>"SI"</formula>
    </cfRule>
  </conditionalFormatting>
  <dataValidations count="1">
    <dataValidation type="list" allowBlank="1" showInputMessage="1" showErrorMessage="1" sqref="Q19:Q28">
      <formula1>$E$15:$E$16</formula1>
    </dataValidation>
  </dataValidations>
  <pageMargins left="0.7" right="0.7" top="0.75" bottom="0.75" header="0.3" footer="0.3"/>
  <pageSetup scale="2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dimension ref="B2:Q32"/>
  <sheetViews>
    <sheetView zoomScale="85" zoomScaleNormal="85" zoomScaleSheetLayoutView="10" workbookViewId="0">
      <selection activeCell="A17" sqref="A17"/>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66.85546875" style="4" customWidth="1"/>
    <col min="18" max="16384" width="11.42578125" style="4"/>
  </cols>
  <sheetData>
    <row r="2" spans="2:17" x14ac:dyDescent="0.25">
      <c r="B2" s="12" t="s">
        <v>69</v>
      </c>
      <c r="C2" s="3" t="s">
        <v>70</v>
      </c>
    </row>
    <row r="3" spans="2:17" ht="14.45" x14ac:dyDescent="0.35">
      <c r="B3" s="12"/>
      <c r="C3" s="3"/>
    </row>
    <row r="4" spans="2:17" ht="21" customHeight="1" x14ac:dyDescent="0.25">
      <c r="B4" s="12"/>
      <c r="C4" s="69" t="s">
        <v>87</v>
      </c>
      <c r="D4" s="96" t="s">
        <v>18</v>
      </c>
      <c r="E4" s="96" t="s">
        <v>7</v>
      </c>
      <c r="F4" s="96" t="s">
        <v>19</v>
      </c>
      <c r="G4" s="96" t="s">
        <v>63</v>
      </c>
      <c r="H4" s="96" t="s">
        <v>8</v>
      </c>
      <c r="I4" s="94" t="s">
        <v>9</v>
      </c>
      <c r="J4" s="94"/>
      <c r="K4" s="94"/>
      <c r="L4" s="94"/>
    </row>
    <row r="5" spans="2:17" ht="35.25" customHeight="1" x14ac:dyDescent="0.25">
      <c r="B5" s="12"/>
      <c r="C5" s="26" t="s">
        <v>248</v>
      </c>
      <c r="D5" s="97"/>
      <c r="E5" s="97"/>
      <c r="F5" s="97" t="s">
        <v>19</v>
      </c>
      <c r="G5" s="97"/>
      <c r="H5" s="97"/>
      <c r="I5" s="94"/>
      <c r="J5" s="94"/>
      <c r="K5" s="94"/>
      <c r="L5" s="94"/>
    </row>
    <row r="6" spans="2:17" ht="45" x14ac:dyDescent="0.25">
      <c r="C6" s="2" t="s">
        <v>88</v>
      </c>
      <c r="D6" s="71" t="s">
        <v>249</v>
      </c>
      <c r="E6" s="71" t="s">
        <v>250</v>
      </c>
      <c r="F6" s="9">
        <v>37883</v>
      </c>
      <c r="G6" s="71">
        <v>200</v>
      </c>
      <c r="H6" s="42" t="s">
        <v>136</v>
      </c>
      <c r="I6" s="93" t="s">
        <v>169</v>
      </c>
      <c r="J6" s="93"/>
      <c r="K6" s="93"/>
      <c r="L6" s="93"/>
    </row>
    <row r="7" spans="2:17" ht="36" x14ac:dyDescent="0.25">
      <c r="C7" s="2" t="s">
        <v>89</v>
      </c>
      <c r="D7" s="71" t="s">
        <v>198</v>
      </c>
      <c r="E7" s="71" t="s">
        <v>251</v>
      </c>
      <c r="F7" s="9">
        <v>40327</v>
      </c>
      <c r="G7" s="71">
        <v>199</v>
      </c>
      <c r="H7" s="42" t="s">
        <v>136</v>
      </c>
      <c r="I7" s="93" t="s">
        <v>169</v>
      </c>
      <c r="J7" s="93"/>
      <c r="K7" s="93"/>
      <c r="L7" s="93"/>
    </row>
    <row r="8" spans="2:17" ht="36" x14ac:dyDescent="0.25">
      <c r="C8" s="2" t="s">
        <v>92</v>
      </c>
      <c r="D8" s="71" t="s">
        <v>150</v>
      </c>
      <c r="E8" s="71" t="s">
        <v>150</v>
      </c>
      <c r="F8" s="9" t="s">
        <v>150</v>
      </c>
      <c r="G8" s="71" t="s">
        <v>150</v>
      </c>
      <c r="H8" s="58"/>
      <c r="I8" s="93" t="s">
        <v>169</v>
      </c>
      <c r="J8" s="93"/>
      <c r="K8" s="93"/>
      <c r="L8" s="93"/>
    </row>
    <row r="9" spans="2:17" ht="14.45" x14ac:dyDescent="0.35">
      <c r="C9" s="14"/>
      <c r="D9" s="14"/>
      <c r="E9" s="14"/>
      <c r="F9" s="14"/>
      <c r="G9" s="14"/>
      <c r="H9" s="14"/>
    </row>
    <row r="10" spans="2:17" ht="36" x14ac:dyDescent="0.25">
      <c r="C10" s="2" t="s">
        <v>76</v>
      </c>
      <c r="D10" s="42" t="s">
        <v>150</v>
      </c>
      <c r="E10" s="14"/>
      <c r="F10" s="14"/>
      <c r="G10" s="14"/>
      <c r="H10" s="14"/>
    </row>
    <row r="11" spans="2:17" ht="60" x14ac:dyDescent="0.25">
      <c r="C11" s="2" t="s">
        <v>86</v>
      </c>
      <c r="D11" s="42" t="s">
        <v>150</v>
      </c>
      <c r="E11" s="14"/>
      <c r="F11" s="14"/>
      <c r="G11" s="14"/>
      <c r="H11" s="14"/>
    </row>
    <row r="12" spans="2:17" ht="43.5" x14ac:dyDescent="0.35">
      <c r="C12" s="2" t="s">
        <v>80</v>
      </c>
      <c r="D12" s="42" t="s">
        <v>150</v>
      </c>
      <c r="E12" s="14" t="s">
        <v>252</v>
      </c>
      <c r="F12" s="14"/>
      <c r="G12" s="14"/>
      <c r="H12" s="14"/>
    </row>
    <row r="14" spans="2:17" ht="45" customHeight="1" x14ac:dyDescent="0.25">
      <c r="C14" s="95" t="s">
        <v>90</v>
      </c>
      <c r="D14" s="95"/>
      <c r="E14" s="95"/>
    </row>
    <row r="15" spans="2:17" x14ac:dyDescent="0.25">
      <c r="P15" s="69" t="s">
        <v>22</v>
      </c>
    </row>
    <row r="16" spans="2:17" ht="60" x14ac:dyDescent="0.25">
      <c r="B16" s="4"/>
      <c r="C16" s="69" t="s">
        <v>15</v>
      </c>
      <c r="D16" s="69" t="s">
        <v>77</v>
      </c>
      <c r="E16" s="69" t="s">
        <v>78</v>
      </c>
      <c r="F16" s="69" t="s">
        <v>79</v>
      </c>
      <c r="G16" s="94" t="s">
        <v>5</v>
      </c>
      <c r="H16" s="94"/>
      <c r="I16" s="69" t="s">
        <v>10</v>
      </c>
      <c r="J16" s="69" t="s">
        <v>11</v>
      </c>
      <c r="K16" s="69" t="s">
        <v>12</v>
      </c>
      <c r="L16" s="69" t="s">
        <v>16</v>
      </c>
      <c r="M16" s="69" t="s">
        <v>20</v>
      </c>
      <c r="N16" s="69" t="s">
        <v>21</v>
      </c>
      <c r="O16" s="69" t="s">
        <v>8</v>
      </c>
      <c r="P16" s="69" t="s">
        <v>13</v>
      </c>
      <c r="Q16" s="69" t="s">
        <v>9</v>
      </c>
    </row>
    <row r="17" spans="2:17" ht="180" x14ac:dyDescent="0.25">
      <c r="B17" s="4"/>
      <c r="C17" s="16">
        <v>1</v>
      </c>
      <c r="D17" s="8" t="s">
        <v>253</v>
      </c>
      <c r="E17" s="8" t="s">
        <v>248</v>
      </c>
      <c r="F17" s="71" t="s">
        <v>150</v>
      </c>
      <c r="G17" s="9">
        <v>41584</v>
      </c>
      <c r="H17" s="9">
        <v>41599</v>
      </c>
      <c r="I17" s="24">
        <f t="shared" ref="I17:I26" si="0">+H17-G17</f>
        <v>15</v>
      </c>
      <c r="J17" s="25">
        <f>+I17/30</f>
        <v>0.5</v>
      </c>
      <c r="K17" s="63"/>
      <c r="L17" s="71" t="s">
        <v>136</v>
      </c>
      <c r="M17" s="71">
        <v>198</v>
      </c>
      <c r="N17" s="71">
        <v>198</v>
      </c>
      <c r="O17" s="71" t="s">
        <v>150</v>
      </c>
      <c r="P17" s="71" t="s">
        <v>13</v>
      </c>
      <c r="Q17" s="7" t="s">
        <v>206</v>
      </c>
    </row>
    <row r="18" spans="2:17" x14ac:dyDescent="0.25">
      <c r="B18" s="4"/>
      <c r="C18" s="16">
        <v>2</v>
      </c>
      <c r="D18" s="15"/>
      <c r="E18" s="15"/>
      <c r="F18" s="71"/>
      <c r="G18" s="9"/>
      <c r="H18" s="9"/>
      <c r="I18" s="24">
        <f>+H18-G18</f>
        <v>0</v>
      </c>
      <c r="J18" s="25">
        <f>+I18/30</f>
        <v>0</v>
      </c>
      <c r="K18" s="18">
        <f t="shared" ref="K18:K26" si="1">+J18/12</f>
        <v>0</v>
      </c>
      <c r="L18" s="71"/>
      <c r="M18" s="71"/>
      <c r="N18" s="71"/>
      <c r="O18" s="71"/>
      <c r="P18" s="71"/>
      <c r="Q18" s="7"/>
    </row>
    <row r="19" spans="2:17" x14ac:dyDescent="0.25">
      <c r="B19" s="4"/>
      <c r="C19" s="16">
        <v>3</v>
      </c>
      <c r="D19" s="15"/>
      <c r="E19" s="15"/>
      <c r="F19" s="71"/>
      <c r="G19" s="9"/>
      <c r="H19" s="9"/>
      <c r="I19" s="24">
        <f t="shared" si="0"/>
        <v>0</v>
      </c>
      <c r="J19" s="25">
        <f t="shared" ref="J19:J26" si="2">+I19/30</f>
        <v>0</v>
      </c>
      <c r="K19" s="18">
        <f t="shared" si="1"/>
        <v>0</v>
      </c>
      <c r="L19" s="71"/>
      <c r="M19" s="71"/>
      <c r="N19" s="71"/>
      <c r="O19" s="71"/>
      <c r="P19" s="71"/>
      <c r="Q19" s="7"/>
    </row>
    <row r="20" spans="2:17" x14ac:dyDescent="0.25">
      <c r="B20" s="4"/>
      <c r="C20" s="16">
        <v>4</v>
      </c>
      <c r="D20" s="15"/>
      <c r="E20" s="15"/>
      <c r="F20" s="71"/>
      <c r="G20" s="9"/>
      <c r="H20" s="9"/>
      <c r="I20" s="24">
        <f t="shared" si="0"/>
        <v>0</v>
      </c>
      <c r="J20" s="25">
        <f t="shared" si="2"/>
        <v>0</v>
      </c>
      <c r="K20" s="18">
        <f t="shared" si="1"/>
        <v>0</v>
      </c>
      <c r="L20" s="71"/>
      <c r="M20" s="71"/>
      <c r="N20" s="71"/>
      <c r="O20" s="71"/>
      <c r="P20" s="71"/>
      <c r="Q20" s="7"/>
    </row>
    <row r="21" spans="2:17" x14ac:dyDescent="0.25">
      <c r="B21" s="4"/>
      <c r="C21" s="16">
        <v>5</v>
      </c>
      <c r="D21" s="15"/>
      <c r="E21" s="15"/>
      <c r="F21" s="71"/>
      <c r="G21" s="9"/>
      <c r="H21" s="9"/>
      <c r="I21" s="24">
        <f t="shared" si="0"/>
        <v>0</v>
      </c>
      <c r="J21" s="25">
        <f t="shared" si="2"/>
        <v>0</v>
      </c>
      <c r="K21" s="18">
        <f t="shared" si="1"/>
        <v>0</v>
      </c>
      <c r="L21" s="71"/>
      <c r="M21" s="71"/>
      <c r="N21" s="71"/>
      <c r="O21" s="71"/>
      <c r="P21" s="71"/>
      <c r="Q21" s="7"/>
    </row>
    <row r="22" spans="2:17" x14ac:dyDescent="0.25">
      <c r="B22" s="4"/>
      <c r="C22" s="16">
        <v>6</v>
      </c>
      <c r="D22" s="15"/>
      <c r="E22" s="15"/>
      <c r="F22" s="71"/>
      <c r="G22" s="9"/>
      <c r="H22" s="9"/>
      <c r="I22" s="24">
        <f t="shared" si="0"/>
        <v>0</v>
      </c>
      <c r="J22" s="25">
        <f t="shared" si="2"/>
        <v>0</v>
      </c>
      <c r="K22" s="18">
        <f t="shared" si="1"/>
        <v>0</v>
      </c>
      <c r="L22" s="71"/>
      <c r="M22" s="71"/>
      <c r="N22" s="71"/>
      <c r="O22" s="71"/>
      <c r="P22" s="71"/>
      <c r="Q22" s="7"/>
    </row>
    <row r="23" spans="2:17" x14ac:dyDescent="0.25">
      <c r="B23" s="4"/>
      <c r="C23" s="16">
        <v>7</v>
      </c>
      <c r="D23" s="15"/>
      <c r="E23" s="15"/>
      <c r="F23" s="71"/>
      <c r="G23" s="17"/>
      <c r="H23" s="17"/>
      <c r="I23" s="24">
        <f>+H23-G23</f>
        <v>0</v>
      </c>
      <c r="J23" s="25">
        <f>+I23/30</f>
        <v>0</v>
      </c>
      <c r="K23" s="18">
        <f t="shared" si="1"/>
        <v>0</v>
      </c>
      <c r="L23" s="71"/>
      <c r="M23" s="71"/>
      <c r="N23" s="71"/>
      <c r="O23" s="71"/>
      <c r="P23" s="71"/>
      <c r="Q23" s="7"/>
    </row>
    <row r="24" spans="2:17" x14ac:dyDescent="0.25">
      <c r="B24" s="4"/>
      <c r="C24" s="16">
        <v>8</v>
      </c>
      <c r="D24" s="15"/>
      <c r="E24" s="15"/>
      <c r="F24" s="71"/>
      <c r="G24" s="17"/>
      <c r="H24" s="17"/>
      <c r="I24" s="24">
        <f>+H24-G24</f>
        <v>0</v>
      </c>
      <c r="J24" s="25">
        <f>+I24/30</f>
        <v>0</v>
      </c>
      <c r="K24" s="18">
        <f t="shared" si="1"/>
        <v>0</v>
      </c>
      <c r="L24" s="71"/>
      <c r="M24" s="71"/>
      <c r="N24" s="71"/>
      <c r="O24" s="71"/>
      <c r="P24" s="71"/>
      <c r="Q24" s="7"/>
    </row>
    <row r="25" spans="2:17" x14ac:dyDescent="0.25">
      <c r="B25" s="4"/>
      <c r="C25" s="16">
        <v>9</v>
      </c>
      <c r="D25" s="15"/>
      <c r="E25" s="15"/>
      <c r="F25" s="71"/>
      <c r="G25" s="9"/>
      <c r="H25" s="9"/>
      <c r="I25" s="24">
        <f t="shared" si="0"/>
        <v>0</v>
      </c>
      <c r="J25" s="25">
        <f t="shared" si="2"/>
        <v>0</v>
      </c>
      <c r="K25" s="18">
        <f t="shared" si="1"/>
        <v>0</v>
      </c>
      <c r="L25" s="71"/>
      <c r="M25" s="71"/>
      <c r="N25" s="71"/>
      <c r="O25" s="71"/>
      <c r="P25" s="71"/>
      <c r="Q25" s="7"/>
    </row>
    <row r="26" spans="2:17" x14ac:dyDescent="0.25">
      <c r="B26" s="4"/>
      <c r="C26" s="16">
        <v>10</v>
      </c>
      <c r="D26" s="8"/>
      <c r="E26" s="15"/>
      <c r="F26" s="71"/>
      <c r="G26" s="9"/>
      <c r="H26" s="9"/>
      <c r="I26" s="24">
        <f t="shared" si="0"/>
        <v>0</v>
      </c>
      <c r="J26" s="25">
        <f t="shared" si="2"/>
        <v>0</v>
      </c>
      <c r="K26" s="18">
        <f t="shared" si="1"/>
        <v>0</v>
      </c>
      <c r="L26" s="71"/>
      <c r="M26" s="71"/>
      <c r="N26" s="71"/>
      <c r="O26" s="71"/>
      <c r="P26" s="71"/>
      <c r="Q26" s="7"/>
    </row>
    <row r="27" spans="2:17" ht="33" customHeight="1" x14ac:dyDescent="0.2">
      <c r="E27" s="54" t="s">
        <v>132</v>
      </c>
      <c r="K27" s="18">
        <f>SUM(K17:K26)</f>
        <v>0</v>
      </c>
    </row>
    <row r="28" spans="2:17" ht="36" x14ac:dyDescent="0.25">
      <c r="C28" s="70" t="s">
        <v>23</v>
      </c>
      <c r="D28" s="72">
        <f>+K27</f>
        <v>0</v>
      </c>
      <c r="E28" s="42" t="s">
        <v>150</v>
      </c>
    </row>
    <row r="29" spans="2:17" x14ac:dyDescent="0.25">
      <c r="C29" s="70" t="s">
        <v>24</v>
      </c>
      <c r="D29" s="71">
        <v>4</v>
      </c>
    </row>
    <row r="30" spans="2:17" x14ac:dyDescent="0.2">
      <c r="C30" s="70" t="s">
        <v>25</v>
      </c>
      <c r="D30" s="72">
        <f>+D28-D29</f>
        <v>-4</v>
      </c>
      <c r="E30" s="54"/>
    </row>
    <row r="32" spans="2:17" ht="36" x14ac:dyDescent="0.25">
      <c r="C32" s="70" t="s">
        <v>91</v>
      </c>
      <c r="D32" s="42" t="s">
        <v>150</v>
      </c>
    </row>
  </sheetData>
  <mergeCells count="11">
    <mergeCell ref="I6:L6"/>
    <mergeCell ref="I7:L7"/>
    <mergeCell ref="I8:L8"/>
    <mergeCell ref="C14:E14"/>
    <mergeCell ref="G16:H16"/>
    <mergeCell ref="I4:L5"/>
    <mergeCell ref="D4:D5"/>
    <mergeCell ref="E4:E5"/>
    <mergeCell ref="F4:F5"/>
    <mergeCell ref="G4:G5"/>
    <mergeCell ref="H4:H5"/>
  </mergeCells>
  <conditionalFormatting sqref="A4:I4 A5:B5 A6:C7 A1:XFD3 M4:XFD8 A8:B8 A33:XFD1048576 A32:B32 E32:XFD32 A28:XFD31 A27:D27 F27:XFD27 A9:XFD11 D5:H5 H6:I6 A13:XFD16 A12:D12 F12:XFD12 A18:XFD26 A17:C17 F17:P17 R17:XFD17">
    <cfRule type="cellIs" dxfId="227" priority="27" operator="equal">
      <formula>"NO"</formula>
    </cfRule>
    <cfRule type="cellIs" dxfId="226" priority="28" operator="equal">
      <formula>"SI"</formula>
    </cfRule>
  </conditionalFormatting>
  <conditionalFormatting sqref="H7:I7">
    <cfRule type="cellIs" dxfId="225" priority="25" operator="equal">
      <formula>"NO"</formula>
    </cfRule>
    <cfRule type="cellIs" dxfId="224" priority="26" operator="equal">
      <formula>"SI"</formula>
    </cfRule>
  </conditionalFormatting>
  <conditionalFormatting sqref="C8">
    <cfRule type="cellIs" dxfId="223" priority="23" operator="equal">
      <formula>"NO"</formula>
    </cfRule>
    <cfRule type="cellIs" dxfId="222" priority="24" operator="equal">
      <formula>"SI"</formula>
    </cfRule>
  </conditionalFormatting>
  <conditionalFormatting sqref="D8:I8">
    <cfRule type="cellIs" dxfId="221" priority="21" operator="equal">
      <formula>"NO"</formula>
    </cfRule>
    <cfRule type="cellIs" dxfId="220" priority="22" operator="equal">
      <formula>"SI"</formula>
    </cfRule>
  </conditionalFormatting>
  <conditionalFormatting sqref="C32:D32">
    <cfRule type="cellIs" dxfId="219" priority="19" operator="equal">
      <formula>"NO"</formula>
    </cfRule>
    <cfRule type="cellIs" dxfId="218" priority="20" operator="equal">
      <formula>"SI"</formula>
    </cfRule>
  </conditionalFormatting>
  <conditionalFormatting sqref="E27">
    <cfRule type="cellIs" dxfId="217" priority="17" operator="equal">
      <formula>"NO"</formula>
    </cfRule>
    <cfRule type="cellIs" dxfId="216" priority="18" operator="equal">
      <formula>"SI"</formula>
    </cfRule>
  </conditionalFormatting>
  <conditionalFormatting sqref="C5">
    <cfRule type="cellIs" dxfId="215" priority="15" operator="equal">
      <formula>"NO"</formula>
    </cfRule>
    <cfRule type="cellIs" dxfId="214" priority="16" operator="equal">
      <formula>"SI"</formula>
    </cfRule>
  </conditionalFormatting>
  <conditionalFormatting sqref="D6:G6">
    <cfRule type="cellIs" dxfId="213" priority="13" operator="equal">
      <formula>"NO"</formula>
    </cfRule>
    <cfRule type="cellIs" dxfId="212" priority="14" operator="equal">
      <formula>"SI"</formula>
    </cfRule>
  </conditionalFormatting>
  <conditionalFormatting sqref="E7:G7">
    <cfRule type="cellIs" dxfId="211" priority="11" operator="equal">
      <formula>"NO"</formula>
    </cfRule>
    <cfRule type="cellIs" dxfId="210" priority="12" operator="equal">
      <formula>"SI"</formula>
    </cfRule>
  </conditionalFormatting>
  <conditionalFormatting sqref="D7">
    <cfRule type="cellIs" dxfId="209" priority="9" operator="equal">
      <formula>"NO"</formula>
    </cfRule>
    <cfRule type="cellIs" dxfId="208" priority="10" operator="equal">
      <formula>"SI"</formula>
    </cfRule>
  </conditionalFormatting>
  <conditionalFormatting sqref="E12">
    <cfRule type="cellIs" dxfId="207" priority="7" operator="equal">
      <formula>"NO"</formula>
    </cfRule>
    <cfRule type="cellIs" dxfId="206" priority="8" operator="equal">
      <formula>"SI"</formula>
    </cfRule>
  </conditionalFormatting>
  <conditionalFormatting sqref="D17">
    <cfRule type="cellIs" dxfId="205" priority="5" operator="equal">
      <formula>"NO"</formula>
    </cfRule>
    <cfRule type="cellIs" dxfId="204" priority="6" operator="equal">
      <formula>"SI"</formula>
    </cfRule>
  </conditionalFormatting>
  <conditionalFormatting sqref="Q17">
    <cfRule type="cellIs" dxfId="203" priority="1" operator="equal">
      <formula>"NO"</formula>
    </cfRule>
    <cfRule type="cellIs" dxfId="202" priority="2" operator="equal">
      <formula>"SI"</formula>
    </cfRule>
  </conditionalFormatting>
  <conditionalFormatting sqref="E17">
    <cfRule type="cellIs" dxfId="201" priority="3" operator="equal">
      <formula>"NO"</formula>
    </cfRule>
    <cfRule type="cellIs" dxfId="200" priority="4" operator="equal">
      <formula>"SI"</formula>
    </cfRule>
  </conditionalFormatting>
  <pageMargins left="0.7" right="0.7" top="0.75" bottom="0.75" header="0.3" footer="0.3"/>
  <pageSetup scale="2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B2:R38"/>
  <sheetViews>
    <sheetView zoomScale="85" zoomScaleNormal="85" zoomScaleSheetLayoutView="10" workbookViewId="0">
      <selection activeCell="A22" sqref="A22"/>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72.57031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69" t="s">
        <v>93</v>
      </c>
      <c r="D4" s="96" t="s">
        <v>18</v>
      </c>
      <c r="E4" s="96" t="s">
        <v>7</v>
      </c>
      <c r="F4" s="96" t="s">
        <v>19</v>
      </c>
      <c r="G4" s="96" t="s">
        <v>63</v>
      </c>
      <c r="H4" s="96" t="s">
        <v>8</v>
      </c>
      <c r="I4" s="94" t="s">
        <v>9</v>
      </c>
      <c r="J4" s="94"/>
      <c r="K4" s="94"/>
      <c r="L4" s="94"/>
    </row>
    <row r="5" spans="2:12" ht="35.25" customHeight="1" x14ac:dyDescent="0.25">
      <c r="B5" s="12"/>
      <c r="C5" s="26" t="s">
        <v>254</v>
      </c>
      <c r="D5" s="97"/>
      <c r="E5" s="97"/>
      <c r="F5" s="97" t="s">
        <v>19</v>
      </c>
      <c r="G5" s="97"/>
      <c r="H5" s="97"/>
      <c r="I5" s="94"/>
      <c r="J5" s="94"/>
      <c r="K5" s="94"/>
      <c r="L5" s="94"/>
    </row>
    <row r="6" spans="2:12" ht="45" x14ac:dyDescent="0.25">
      <c r="C6" s="2" t="s">
        <v>94</v>
      </c>
      <c r="D6" s="85" t="s">
        <v>269</v>
      </c>
      <c r="E6" s="71" t="s">
        <v>160</v>
      </c>
      <c r="F6" s="9">
        <v>38590</v>
      </c>
      <c r="G6" s="71">
        <v>194</v>
      </c>
      <c r="H6" s="42" t="s">
        <v>136</v>
      </c>
      <c r="I6" s="93" t="s">
        <v>169</v>
      </c>
      <c r="J6" s="93"/>
      <c r="K6" s="93"/>
      <c r="L6" s="93"/>
    </row>
    <row r="7" spans="2:12" ht="45" x14ac:dyDescent="0.25">
      <c r="C7" s="2" t="s">
        <v>95</v>
      </c>
      <c r="D7" s="85" t="s">
        <v>269</v>
      </c>
      <c r="E7" s="71" t="s">
        <v>255</v>
      </c>
      <c r="F7" s="9">
        <v>39136</v>
      </c>
      <c r="G7" s="71">
        <v>195</v>
      </c>
      <c r="H7" s="42" t="s">
        <v>136</v>
      </c>
      <c r="I7" s="93" t="s">
        <v>169</v>
      </c>
      <c r="J7" s="93"/>
      <c r="K7" s="93"/>
      <c r="L7" s="93"/>
    </row>
    <row r="8" spans="2:12" ht="36" x14ac:dyDescent="0.25">
      <c r="C8" s="2" t="s">
        <v>92</v>
      </c>
      <c r="D8" s="71" t="s">
        <v>221</v>
      </c>
      <c r="E8" s="71" t="s">
        <v>256</v>
      </c>
      <c r="F8" s="9">
        <v>40527</v>
      </c>
      <c r="G8" s="71">
        <v>196</v>
      </c>
      <c r="H8" s="58"/>
      <c r="I8" s="93" t="s">
        <v>169</v>
      </c>
      <c r="J8" s="93"/>
      <c r="K8" s="93"/>
      <c r="L8" s="93"/>
    </row>
    <row r="9" spans="2:12" ht="14.45" x14ac:dyDescent="0.35">
      <c r="C9" s="14"/>
      <c r="D9" s="14"/>
      <c r="E9" s="14"/>
      <c r="F9" s="14"/>
      <c r="G9" s="14"/>
      <c r="H9" s="14"/>
    </row>
    <row r="10" spans="2:12" ht="36" x14ac:dyDescent="0.25">
      <c r="C10" s="2" t="s">
        <v>76</v>
      </c>
      <c r="D10" s="42" t="s">
        <v>150</v>
      </c>
      <c r="E10" s="14"/>
      <c r="F10" s="14"/>
      <c r="G10" s="14"/>
      <c r="H10" s="14"/>
    </row>
    <row r="11" spans="2:12" ht="60" x14ac:dyDescent="0.25">
      <c r="C11" s="2" t="s">
        <v>86</v>
      </c>
      <c r="D11" s="42" t="s">
        <v>150</v>
      </c>
      <c r="E11" s="14"/>
      <c r="F11" s="14"/>
      <c r="G11" s="14"/>
      <c r="H11" s="14"/>
    </row>
    <row r="12" spans="2:12" ht="43.5" x14ac:dyDescent="0.35">
      <c r="C12" s="2" t="s">
        <v>80</v>
      </c>
      <c r="D12" s="42" t="s">
        <v>150</v>
      </c>
      <c r="E12" s="14" t="s">
        <v>257</v>
      </c>
      <c r="F12" s="14"/>
      <c r="G12" s="14"/>
      <c r="H12" s="14"/>
    </row>
    <row r="14" spans="2:12" ht="45" customHeight="1" x14ac:dyDescent="0.25">
      <c r="C14" s="95" t="s">
        <v>96</v>
      </c>
      <c r="D14" s="95"/>
      <c r="E14" s="102"/>
    </row>
    <row r="15" spans="2:12" ht="41.25" customHeight="1" x14ac:dyDescent="0.25">
      <c r="C15" s="95" t="s">
        <v>97</v>
      </c>
      <c r="D15" s="103"/>
      <c r="E15" s="55" t="s">
        <v>99</v>
      </c>
      <c r="F15" s="98" t="s">
        <v>100</v>
      </c>
    </row>
    <row r="16" spans="2:12" ht="41.25" customHeight="1" x14ac:dyDescent="0.25">
      <c r="C16" s="95"/>
      <c r="D16" s="103"/>
      <c r="E16" s="55" t="s">
        <v>98</v>
      </c>
      <c r="F16" s="99"/>
    </row>
    <row r="17" spans="2:18" ht="41.25" customHeight="1" x14ac:dyDescent="0.25">
      <c r="C17" s="95"/>
      <c r="D17" s="103"/>
      <c r="E17" s="55" t="s">
        <v>101</v>
      </c>
      <c r="F17" s="100"/>
    </row>
    <row r="18" spans="2:18" x14ac:dyDescent="0.25">
      <c r="P18" s="94" t="s">
        <v>22</v>
      </c>
      <c r="Q18" s="94"/>
    </row>
    <row r="19" spans="2:18" ht="60" x14ac:dyDescent="0.25">
      <c r="B19" s="4"/>
      <c r="C19" s="69" t="s">
        <v>15</v>
      </c>
      <c r="D19" s="69" t="s">
        <v>77</v>
      </c>
      <c r="E19" s="69" t="s">
        <v>78</v>
      </c>
      <c r="F19" s="69" t="s">
        <v>79</v>
      </c>
      <c r="G19" s="94" t="s">
        <v>5</v>
      </c>
      <c r="H19" s="94"/>
      <c r="I19" s="69" t="s">
        <v>10</v>
      </c>
      <c r="J19" s="69" t="s">
        <v>11</v>
      </c>
      <c r="K19" s="69" t="s">
        <v>12</v>
      </c>
      <c r="L19" s="69" t="s">
        <v>16</v>
      </c>
      <c r="M19" s="69" t="s">
        <v>20</v>
      </c>
      <c r="N19" s="69" t="s">
        <v>21</v>
      </c>
      <c r="O19" s="69" t="s">
        <v>8</v>
      </c>
      <c r="P19" s="69" t="s">
        <v>13</v>
      </c>
      <c r="Q19" s="69" t="s">
        <v>14</v>
      </c>
      <c r="R19" s="69" t="s">
        <v>9</v>
      </c>
    </row>
    <row r="20" spans="2:18" ht="30" x14ac:dyDescent="0.25">
      <c r="B20" s="4"/>
      <c r="C20" s="16">
        <v>2</v>
      </c>
      <c r="D20" s="15" t="s">
        <v>258</v>
      </c>
      <c r="E20" s="8" t="s">
        <v>254</v>
      </c>
      <c r="F20" s="71" t="s">
        <v>150</v>
      </c>
      <c r="G20" s="9">
        <v>40361</v>
      </c>
      <c r="H20" s="9">
        <v>40723</v>
      </c>
      <c r="I20" s="24">
        <f>+H20-G20</f>
        <v>362</v>
      </c>
      <c r="J20" s="25">
        <f>+I20/30</f>
        <v>12.066666666666666</v>
      </c>
      <c r="K20" s="63"/>
      <c r="L20" s="71" t="s">
        <v>136</v>
      </c>
      <c r="M20" s="71">
        <v>192</v>
      </c>
      <c r="N20" s="71">
        <v>192</v>
      </c>
      <c r="O20" s="71" t="s">
        <v>150</v>
      </c>
      <c r="P20" s="71" t="s">
        <v>13</v>
      </c>
      <c r="Q20" s="71"/>
      <c r="R20" s="7" t="s">
        <v>151</v>
      </c>
    </row>
    <row r="21" spans="2:18" ht="45" x14ac:dyDescent="0.25">
      <c r="B21" s="4"/>
      <c r="C21" s="16">
        <v>3</v>
      </c>
      <c r="D21" s="15" t="s">
        <v>247</v>
      </c>
      <c r="E21" s="8" t="s">
        <v>254</v>
      </c>
      <c r="F21" s="71" t="s">
        <v>150</v>
      </c>
      <c r="G21" s="9">
        <v>41120</v>
      </c>
      <c r="H21" s="9">
        <v>41484</v>
      </c>
      <c r="I21" s="24">
        <f t="shared" ref="I21:I29" si="0">+H21-G21</f>
        <v>364</v>
      </c>
      <c r="J21" s="25">
        <f t="shared" ref="J21:J29" si="1">+I21/30</f>
        <v>12.133333333333333</v>
      </c>
      <c r="K21" s="63"/>
      <c r="L21" s="71" t="s">
        <v>136</v>
      </c>
      <c r="M21" s="71">
        <v>193</v>
      </c>
      <c r="N21" s="71">
        <v>193</v>
      </c>
      <c r="O21" s="71" t="s">
        <v>150</v>
      </c>
      <c r="P21" s="71" t="s">
        <v>13</v>
      </c>
      <c r="Q21" s="71"/>
      <c r="R21" s="7" t="s">
        <v>178</v>
      </c>
    </row>
    <row r="22" spans="2:18" ht="165" x14ac:dyDescent="0.25">
      <c r="B22" s="4"/>
      <c r="C22" s="16">
        <v>1</v>
      </c>
      <c r="D22" s="8" t="s">
        <v>253</v>
      </c>
      <c r="E22" s="8" t="s">
        <v>254</v>
      </c>
      <c r="F22" s="71" t="s">
        <v>150</v>
      </c>
      <c r="G22" s="9">
        <v>41550</v>
      </c>
      <c r="H22" s="9">
        <v>41600</v>
      </c>
      <c r="I22" s="24">
        <f>+H22-G22</f>
        <v>50</v>
      </c>
      <c r="J22" s="25">
        <f>+I22/30</f>
        <v>1.6666666666666667</v>
      </c>
      <c r="K22" s="63"/>
      <c r="L22" s="71" t="s">
        <v>136</v>
      </c>
      <c r="M22" s="71">
        <v>191</v>
      </c>
      <c r="N22" s="71">
        <v>191</v>
      </c>
      <c r="O22" s="71" t="s">
        <v>150</v>
      </c>
      <c r="P22" s="71" t="s">
        <v>13</v>
      </c>
      <c r="Q22" s="71"/>
      <c r="R22" s="7" t="s">
        <v>206</v>
      </c>
    </row>
    <row r="23" spans="2:18" x14ac:dyDescent="0.25">
      <c r="B23" s="4"/>
      <c r="C23" s="16">
        <v>4</v>
      </c>
      <c r="D23" s="15"/>
      <c r="E23" s="15"/>
      <c r="F23" s="71"/>
      <c r="G23" s="9"/>
      <c r="H23" s="9"/>
      <c r="I23" s="24">
        <f t="shared" si="0"/>
        <v>0</v>
      </c>
      <c r="J23" s="25">
        <f t="shared" si="1"/>
        <v>0</v>
      </c>
      <c r="K23" s="18">
        <f t="shared" ref="K23:K29" si="2">+J23/12</f>
        <v>0</v>
      </c>
      <c r="L23" s="71"/>
      <c r="M23" s="71"/>
      <c r="N23" s="71"/>
      <c r="O23" s="71"/>
      <c r="P23" s="71"/>
      <c r="Q23" s="71"/>
      <c r="R23" s="7"/>
    </row>
    <row r="24" spans="2:18" x14ac:dyDescent="0.25">
      <c r="B24" s="4"/>
      <c r="C24" s="16">
        <v>5</v>
      </c>
      <c r="D24" s="15"/>
      <c r="E24" s="15"/>
      <c r="F24" s="71"/>
      <c r="G24" s="9"/>
      <c r="H24" s="9"/>
      <c r="I24" s="24">
        <f t="shared" si="0"/>
        <v>0</v>
      </c>
      <c r="J24" s="25">
        <f t="shared" si="1"/>
        <v>0</v>
      </c>
      <c r="K24" s="18">
        <f t="shared" si="2"/>
        <v>0</v>
      </c>
      <c r="L24" s="71"/>
      <c r="M24" s="71"/>
      <c r="N24" s="71"/>
      <c r="O24" s="71"/>
      <c r="P24" s="71"/>
      <c r="Q24" s="71"/>
      <c r="R24" s="7"/>
    </row>
    <row r="25" spans="2:18" x14ac:dyDescent="0.25">
      <c r="B25" s="4"/>
      <c r="C25" s="16">
        <v>6</v>
      </c>
      <c r="D25" s="15"/>
      <c r="E25" s="15"/>
      <c r="F25" s="71"/>
      <c r="G25" s="9"/>
      <c r="H25" s="9"/>
      <c r="I25" s="24">
        <f t="shared" si="0"/>
        <v>0</v>
      </c>
      <c r="J25" s="25">
        <f t="shared" si="1"/>
        <v>0</v>
      </c>
      <c r="K25" s="18">
        <f t="shared" si="2"/>
        <v>0</v>
      </c>
      <c r="L25" s="71"/>
      <c r="M25" s="71"/>
      <c r="N25" s="71"/>
      <c r="O25" s="71"/>
      <c r="P25" s="71"/>
      <c r="Q25" s="71"/>
      <c r="R25" s="7"/>
    </row>
    <row r="26" spans="2:18" x14ac:dyDescent="0.25">
      <c r="B26" s="4"/>
      <c r="C26" s="16">
        <v>7</v>
      </c>
      <c r="D26" s="15"/>
      <c r="E26" s="15"/>
      <c r="F26" s="71"/>
      <c r="G26" s="17"/>
      <c r="H26" s="17"/>
      <c r="I26" s="24">
        <f>+H26-G26</f>
        <v>0</v>
      </c>
      <c r="J26" s="25">
        <f>+I26/30</f>
        <v>0</v>
      </c>
      <c r="K26" s="18">
        <f t="shared" si="2"/>
        <v>0</v>
      </c>
      <c r="L26" s="71"/>
      <c r="M26" s="71"/>
      <c r="N26" s="71"/>
      <c r="O26" s="71"/>
      <c r="P26" s="71"/>
      <c r="Q26" s="71"/>
      <c r="R26" s="7"/>
    </row>
    <row r="27" spans="2:18" x14ac:dyDescent="0.25">
      <c r="B27" s="4"/>
      <c r="C27" s="16">
        <v>8</v>
      </c>
      <c r="D27" s="15"/>
      <c r="E27" s="15"/>
      <c r="F27" s="71"/>
      <c r="G27" s="17"/>
      <c r="H27" s="17"/>
      <c r="I27" s="24">
        <f>+H27-G27</f>
        <v>0</v>
      </c>
      <c r="J27" s="25">
        <f>+I27/30</f>
        <v>0</v>
      </c>
      <c r="K27" s="18">
        <f t="shared" si="2"/>
        <v>0</v>
      </c>
      <c r="L27" s="71"/>
      <c r="M27" s="71"/>
      <c r="N27" s="71"/>
      <c r="O27" s="71"/>
      <c r="P27" s="71"/>
      <c r="Q27" s="71"/>
      <c r="R27" s="7"/>
    </row>
    <row r="28" spans="2:18" x14ac:dyDescent="0.25">
      <c r="B28" s="4"/>
      <c r="C28" s="16">
        <v>9</v>
      </c>
      <c r="D28" s="15"/>
      <c r="E28" s="15"/>
      <c r="F28" s="71"/>
      <c r="G28" s="9"/>
      <c r="H28" s="9"/>
      <c r="I28" s="24">
        <f t="shared" si="0"/>
        <v>0</v>
      </c>
      <c r="J28" s="25">
        <f t="shared" si="1"/>
        <v>0</v>
      </c>
      <c r="K28" s="18">
        <f t="shared" si="2"/>
        <v>0</v>
      </c>
      <c r="L28" s="71"/>
      <c r="M28" s="71"/>
      <c r="N28" s="71"/>
      <c r="O28" s="71"/>
      <c r="P28" s="71"/>
      <c r="Q28" s="71"/>
      <c r="R28" s="7"/>
    </row>
    <row r="29" spans="2:18" x14ac:dyDescent="0.25">
      <c r="B29" s="4"/>
      <c r="C29" s="16">
        <v>10</v>
      </c>
      <c r="D29" s="8"/>
      <c r="E29" s="15"/>
      <c r="F29" s="71"/>
      <c r="G29" s="9"/>
      <c r="H29" s="9"/>
      <c r="I29" s="24">
        <f t="shared" si="0"/>
        <v>0</v>
      </c>
      <c r="J29" s="25">
        <f t="shared" si="1"/>
        <v>0</v>
      </c>
      <c r="K29" s="18">
        <f t="shared" si="2"/>
        <v>0</v>
      </c>
      <c r="L29" s="71"/>
      <c r="M29" s="71"/>
      <c r="N29" s="71"/>
      <c r="O29" s="71"/>
      <c r="P29" s="71"/>
      <c r="Q29" s="71"/>
      <c r="R29" s="7"/>
    </row>
    <row r="30" spans="2:18" ht="33" customHeight="1" x14ac:dyDescent="0.2">
      <c r="E30" s="54" t="s">
        <v>132</v>
      </c>
      <c r="K30" s="18">
        <f>SUM(K20:K29)</f>
        <v>0</v>
      </c>
    </row>
    <row r="31" spans="2:18" ht="36" x14ac:dyDescent="0.25">
      <c r="C31" s="70" t="s">
        <v>23</v>
      </c>
      <c r="D31" s="72">
        <f>+K30</f>
        <v>0</v>
      </c>
      <c r="E31" s="42" t="s">
        <v>150</v>
      </c>
    </row>
    <row r="32" spans="2:18" x14ac:dyDescent="0.25">
      <c r="C32" s="70" t="s">
        <v>24</v>
      </c>
      <c r="D32" s="71">
        <v>6</v>
      </c>
    </row>
    <row r="33" spans="3:8" x14ac:dyDescent="0.2">
      <c r="C33" s="70" t="s">
        <v>25</v>
      </c>
      <c r="D33" s="72">
        <f>+D31-D32</f>
        <v>-6</v>
      </c>
      <c r="E33" s="54" t="s">
        <v>132</v>
      </c>
    </row>
    <row r="34" spans="3:8" ht="36" x14ac:dyDescent="0.25">
      <c r="C34" s="70" t="s">
        <v>27</v>
      </c>
      <c r="D34" s="72"/>
      <c r="E34" s="42" t="s">
        <v>150</v>
      </c>
    </row>
    <row r="35" spans="3:8" x14ac:dyDescent="0.25">
      <c r="C35" s="70" t="s">
        <v>28</v>
      </c>
      <c r="D35" s="71">
        <v>3</v>
      </c>
      <c r="E35" s="69" t="str">
        <f>+E15</f>
        <v>Mantenimiento de redes de Tx</v>
      </c>
      <c r="F35" s="69" t="str">
        <f>+E16</f>
        <v>Mantenimiento de equipos</v>
      </c>
      <c r="G35" s="94" t="str">
        <f>+E17</f>
        <v>Instalaciones y/o Operación de Redes de Tx</v>
      </c>
      <c r="H35" s="94"/>
    </row>
    <row r="36" spans="3:8" x14ac:dyDescent="0.25">
      <c r="C36" s="70" t="s">
        <v>26</v>
      </c>
      <c r="D36" s="72">
        <f>+D34-D35</f>
        <v>-3</v>
      </c>
      <c r="E36" s="72"/>
      <c r="F36" s="72"/>
      <c r="G36" s="101"/>
      <c r="H36" s="101"/>
    </row>
    <row r="38" spans="3:8" ht="36" x14ac:dyDescent="0.25">
      <c r="C38" s="70" t="s">
        <v>91</v>
      </c>
      <c r="D38" s="42" t="s">
        <v>136</v>
      </c>
    </row>
  </sheetData>
  <mergeCells count="16">
    <mergeCell ref="P18:Q18"/>
    <mergeCell ref="G19:H19"/>
    <mergeCell ref="G35:H35"/>
    <mergeCell ref="G36:H36"/>
    <mergeCell ref="I6:L6"/>
    <mergeCell ref="I7:L7"/>
    <mergeCell ref="I8:L8"/>
    <mergeCell ref="G4:G5"/>
    <mergeCell ref="H4:H5"/>
    <mergeCell ref="I4:L5"/>
    <mergeCell ref="C14:E14"/>
    <mergeCell ref="C15:D17"/>
    <mergeCell ref="F15:F17"/>
    <mergeCell ref="D4:D5"/>
    <mergeCell ref="E4:E5"/>
    <mergeCell ref="F4:F5"/>
  </mergeCells>
  <conditionalFormatting sqref="A1:XFD3 A4:I4 A5:B5 M4:XFD8 A9:XFD11 A15:C16 E15:XFD15 A17:B17 A6:C7 A8:B8 E16:E17 G16:XFD17 A37:XFD1048576 A35:G36 I35:XFD36 A31:XFD32 A30:D30 F30:XFD30 A34:XFD34 A33:D33 F33:XFD33 A18:XFD19 D5:H5 A13:XFD14 A12:D12 F12:XFD12 A23:XFD29 F22:Q22 A20:D20 F20:XFD21 S22:XFD22 A21:C22 E6:I6">
    <cfRule type="cellIs" dxfId="199" priority="33" operator="equal">
      <formula>"NO"</formula>
    </cfRule>
    <cfRule type="cellIs" dxfId="198" priority="34" operator="equal">
      <formula>"SI"</formula>
    </cfRule>
  </conditionalFormatting>
  <conditionalFormatting sqref="E7:I7">
    <cfRule type="cellIs" dxfId="197" priority="31" operator="equal">
      <formula>"NO"</formula>
    </cfRule>
    <cfRule type="cellIs" dxfId="196" priority="32" operator="equal">
      <formula>"SI"</formula>
    </cfRule>
  </conditionalFormatting>
  <conditionalFormatting sqref="D8:I8">
    <cfRule type="cellIs" dxfId="195" priority="29" operator="equal">
      <formula>"NO"</formula>
    </cfRule>
    <cfRule type="cellIs" dxfId="194" priority="30" operator="equal">
      <formula>"SI"</formula>
    </cfRule>
  </conditionalFormatting>
  <conditionalFormatting sqref="C8">
    <cfRule type="cellIs" dxfId="193" priority="27" operator="equal">
      <formula>"NO"</formula>
    </cfRule>
    <cfRule type="cellIs" dxfId="192" priority="28" operator="equal">
      <formula>"SI"</formula>
    </cfRule>
  </conditionalFormatting>
  <conditionalFormatting sqref="E30">
    <cfRule type="cellIs" dxfId="191" priority="25" operator="equal">
      <formula>"NO"</formula>
    </cfRule>
    <cfRule type="cellIs" dxfId="190" priority="26" operator="equal">
      <formula>"SI"</formula>
    </cfRule>
  </conditionalFormatting>
  <conditionalFormatting sqref="E33">
    <cfRule type="cellIs" dxfId="189" priority="23" operator="equal">
      <formula>"NO"</formula>
    </cfRule>
    <cfRule type="cellIs" dxfId="188" priority="24" operator="equal">
      <formula>"SI"</formula>
    </cfRule>
  </conditionalFormatting>
  <conditionalFormatting sqref="C5">
    <cfRule type="cellIs" dxfId="187" priority="21" operator="equal">
      <formula>"NO"</formula>
    </cfRule>
    <cfRule type="cellIs" dxfId="186" priority="22" operator="equal">
      <formula>"SI"</formula>
    </cfRule>
  </conditionalFormatting>
  <conditionalFormatting sqref="E12">
    <cfRule type="cellIs" dxfId="185" priority="17" operator="equal">
      <formula>"NO"</formula>
    </cfRule>
    <cfRule type="cellIs" dxfId="184" priority="18" operator="equal">
      <formula>"SI"</formula>
    </cfRule>
  </conditionalFormatting>
  <conditionalFormatting sqref="D22">
    <cfRule type="cellIs" dxfId="183" priority="15" operator="equal">
      <formula>"NO"</formula>
    </cfRule>
    <cfRule type="cellIs" dxfId="182" priority="16" operator="equal">
      <formula>"SI"</formula>
    </cfRule>
  </conditionalFormatting>
  <conditionalFormatting sqref="E21">
    <cfRule type="cellIs" dxfId="181" priority="5" operator="equal">
      <formula>"NO"</formula>
    </cfRule>
    <cfRule type="cellIs" dxfId="180" priority="6" operator="equal">
      <formula>"SI"</formula>
    </cfRule>
  </conditionalFormatting>
  <conditionalFormatting sqref="E22">
    <cfRule type="cellIs" dxfId="179" priority="13" operator="equal">
      <formula>"NO"</formula>
    </cfRule>
    <cfRule type="cellIs" dxfId="178" priority="14" operator="equal">
      <formula>"SI"</formula>
    </cfRule>
  </conditionalFormatting>
  <conditionalFormatting sqref="R22">
    <cfRule type="cellIs" dxfId="177" priority="11" operator="equal">
      <formula>"NO"</formula>
    </cfRule>
    <cfRule type="cellIs" dxfId="176" priority="12" operator="equal">
      <formula>"SI"</formula>
    </cfRule>
  </conditionalFormatting>
  <conditionalFormatting sqref="E20">
    <cfRule type="cellIs" dxfId="175" priority="9" operator="equal">
      <formula>"NO"</formula>
    </cfRule>
    <cfRule type="cellIs" dxfId="174" priority="10" operator="equal">
      <formula>"SI"</formula>
    </cfRule>
  </conditionalFormatting>
  <conditionalFormatting sqref="D21">
    <cfRule type="cellIs" dxfId="173" priority="7" operator="equal">
      <formula>"NO"</formula>
    </cfRule>
    <cfRule type="cellIs" dxfId="172" priority="8" operator="equal">
      <formula>"SI"</formula>
    </cfRule>
  </conditionalFormatting>
  <conditionalFormatting sqref="D6">
    <cfRule type="cellIs" dxfId="171" priority="3" operator="equal">
      <formula>"NO"</formula>
    </cfRule>
    <cfRule type="cellIs" dxfId="170" priority="4" operator="equal">
      <formula>"SI"</formula>
    </cfRule>
  </conditionalFormatting>
  <conditionalFormatting sqref="D7">
    <cfRule type="cellIs" dxfId="169" priority="1" operator="equal">
      <formula>"NO"</formula>
    </cfRule>
    <cfRule type="cellIs" dxfId="168" priority="2" operator="equal">
      <formula>"SI"</formula>
    </cfRule>
  </conditionalFormatting>
  <dataValidations count="1">
    <dataValidation type="list" allowBlank="1" showInputMessage="1" showErrorMessage="1" sqref="Q20:Q29">
      <formula1>$E$15:$E$17</formula1>
    </dataValidation>
  </dataValidations>
  <pageMargins left="0.7" right="0.7" top="0.75" bottom="0.75" header="0.3" footer="0.3"/>
  <pageSetup scale="2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B2:Q31"/>
  <sheetViews>
    <sheetView zoomScale="85" zoomScaleNormal="85" zoomScaleSheetLayoutView="10" workbookViewId="0">
      <selection activeCell="A18" sqref="A18"/>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62.7109375" style="4" customWidth="1"/>
    <col min="18" max="16384" width="11.42578125" style="4"/>
  </cols>
  <sheetData>
    <row r="2" spans="2:16" x14ac:dyDescent="0.25">
      <c r="B2" s="12" t="s">
        <v>69</v>
      </c>
      <c r="C2" s="3" t="s">
        <v>70</v>
      </c>
    </row>
    <row r="3" spans="2:16" ht="14.45" x14ac:dyDescent="0.35">
      <c r="B3" s="12"/>
      <c r="C3" s="3"/>
    </row>
    <row r="4" spans="2:16" ht="21" customHeight="1" x14ac:dyDescent="0.25">
      <c r="B4" s="12"/>
      <c r="C4" s="57" t="s">
        <v>102</v>
      </c>
      <c r="D4" s="96" t="s">
        <v>18</v>
      </c>
      <c r="E4" s="96" t="s">
        <v>7</v>
      </c>
      <c r="F4" s="96" t="s">
        <v>19</v>
      </c>
      <c r="G4" s="96" t="s">
        <v>63</v>
      </c>
      <c r="H4" s="96" t="s">
        <v>8</v>
      </c>
      <c r="I4" s="94" t="s">
        <v>9</v>
      </c>
      <c r="J4" s="94"/>
      <c r="K4" s="94"/>
      <c r="L4" s="94"/>
    </row>
    <row r="5" spans="2:16" ht="35.25" customHeight="1" x14ac:dyDescent="0.25">
      <c r="B5" s="12"/>
      <c r="C5" s="26" t="s">
        <v>259</v>
      </c>
      <c r="D5" s="97"/>
      <c r="E5" s="97"/>
      <c r="F5" s="97" t="s">
        <v>19</v>
      </c>
      <c r="G5" s="97"/>
      <c r="H5" s="97"/>
      <c r="I5" s="94"/>
      <c r="J5" s="94"/>
      <c r="K5" s="94"/>
      <c r="L5" s="94"/>
    </row>
    <row r="6" spans="2:16" ht="36" x14ac:dyDescent="0.25">
      <c r="C6" s="2" t="s">
        <v>103</v>
      </c>
      <c r="D6" s="71" t="s">
        <v>153</v>
      </c>
      <c r="E6" s="71" t="s">
        <v>260</v>
      </c>
      <c r="F6" s="9">
        <v>38863</v>
      </c>
      <c r="G6" s="71">
        <v>206</v>
      </c>
      <c r="H6" s="42" t="s">
        <v>150</v>
      </c>
      <c r="I6" s="93" t="s">
        <v>261</v>
      </c>
      <c r="J6" s="93"/>
      <c r="K6" s="93"/>
      <c r="L6" s="93"/>
    </row>
    <row r="7" spans="2:16" ht="63" customHeight="1" x14ac:dyDescent="0.25">
      <c r="C7" s="2" t="s">
        <v>104</v>
      </c>
      <c r="D7" s="71" t="s">
        <v>150</v>
      </c>
      <c r="E7" s="71" t="s">
        <v>150</v>
      </c>
      <c r="F7" s="9" t="s">
        <v>150</v>
      </c>
      <c r="G7" s="71" t="s">
        <v>150</v>
      </c>
      <c r="H7" s="42" t="s">
        <v>150</v>
      </c>
      <c r="I7" s="93" t="s">
        <v>243</v>
      </c>
      <c r="J7" s="93"/>
      <c r="K7" s="93"/>
      <c r="L7" s="93"/>
    </row>
    <row r="8" spans="2:16" ht="36" x14ac:dyDescent="0.25">
      <c r="C8" s="2" t="s">
        <v>105</v>
      </c>
      <c r="D8" s="71" t="s">
        <v>150</v>
      </c>
      <c r="E8" s="71" t="s">
        <v>150</v>
      </c>
      <c r="F8" s="9" t="s">
        <v>150</v>
      </c>
      <c r="G8" s="71" t="s">
        <v>150</v>
      </c>
      <c r="H8" s="58"/>
      <c r="I8" s="93"/>
      <c r="J8" s="93"/>
      <c r="K8" s="93"/>
      <c r="L8" s="93"/>
    </row>
    <row r="9" spans="2:16" ht="45" x14ac:dyDescent="0.25">
      <c r="C9" s="2" t="s">
        <v>107</v>
      </c>
      <c r="D9" s="71" t="s">
        <v>150</v>
      </c>
      <c r="E9" s="71" t="s">
        <v>150</v>
      </c>
      <c r="F9" s="9" t="s">
        <v>150</v>
      </c>
      <c r="G9" s="71" t="s">
        <v>150</v>
      </c>
      <c r="H9" s="58"/>
      <c r="I9" s="93"/>
      <c r="J9" s="93"/>
      <c r="K9" s="93"/>
      <c r="L9" s="93"/>
    </row>
    <row r="10" spans="2:16" ht="14.45" x14ac:dyDescent="0.35">
      <c r="C10" s="14"/>
      <c r="D10" s="14"/>
      <c r="E10" s="14"/>
      <c r="F10" s="14"/>
      <c r="G10" s="14"/>
      <c r="H10" s="14"/>
    </row>
    <row r="11" spans="2:16" ht="36" x14ac:dyDescent="0.25">
      <c r="C11" s="2" t="s">
        <v>76</v>
      </c>
      <c r="D11" s="42" t="s">
        <v>150</v>
      </c>
      <c r="E11" s="14"/>
      <c r="F11" s="14"/>
      <c r="G11" s="14"/>
      <c r="H11" s="14"/>
    </row>
    <row r="12" spans="2:16" ht="60" x14ac:dyDescent="0.25">
      <c r="C12" s="2" t="s">
        <v>86</v>
      </c>
      <c r="D12" s="42" t="s">
        <v>150</v>
      </c>
      <c r="E12" s="14"/>
      <c r="F12" s="14"/>
      <c r="G12" s="14"/>
      <c r="H12" s="14"/>
    </row>
    <row r="13" spans="2:16" ht="45" x14ac:dyDescent="0.25">
      <c r="C13" s="2" t="s">
        <v>80</v>
      </c>
      <c r="D13" s="42" t="s">
        <v>150</v>
      </c>
      <c r="E13" s="14" t="s">
        <v>262</v>
      </c>
      <c r="F13" s="14"/>
      <c r="G13" s="14"/>
      <c r="H13" s="14"/>
    </row>
    <row r="15" spans="2:16" ht="45" customHeight="1" x14ac:dyDescent="0.25">
      <c r="C15" s="95" t="s">
        <v>108</v>
      </c>
      <c r="D15" s="95"/>
      <c r="E15" s="95"/>
    </row>
    <row r="16" spans="2:16" x14ac:dyDescent="0.25">
      <c r="P16" s="69" t="s">
        <v>22</v>
      </c>
    </row>
    <row r="17" spans="2:17" ht="60" x14ac:dyDescent="0.25">
      <c r="B17" s="4"/>
      <c r="C17" s="69" t="s">
        <v>15</v>
      </c>
      <c r="D17" s="69" t="s">
        <v>77</v>
      </c>
      <c r="E17" s="69" t="s">
        <v>78</v>
      </c>
      <c r="F17" s="69" t="s">
        <v>79</v>
      </c>
      <c r="G17" s="94" t="s">
        <v>5</v>
      </c>
      <c r="H17" s="94"/>
      <c r="I17" s="69" t="s">
        <v>10</v>
      </c>
      <c r="J17" s="69" t="s">
        <v>11</v>
      </c>
      <c r="K17" s="69" t="s">
        <v>12</v>
      </c>
      <c r="L17" s="69" t="s">
        <v>16</v>
      </c>
      <c r="M17" s="69" t="s">
        <v>20</v>
      </c>
      <c r="N17" s="69" t="s">
        <v>21</v>
      </c>
      <c r="O17" s="69" t="s">
        <v>8</v>
      </c>
      <c r="P17" s="69" t="s">
        <v>13</v>
      </c>
      <c r="Q17" s="69" t="s">
        <v>9</v>
      </c>
    </row>
    <row r="18" spans="2:17" ht="195" x14ac:dyDescent="0.25">
      <c r="B18" s="4"/>
      <c r="C18" s="16">
        <v>1</v>
      </c>
      <c r="D18" s="8" t="s">
        <v>253</v>
      </c>
      <c r="E18" s="8" t="s">
        <v>259</v>
      </c>
      <c r="F18" s="71" t="s">
        <v>150</v>
      </c>
      <c r="G18" s="9">
        <v>39826</v>
      </c>
      <c r="H18" s="9">
        <v>41599</v>
      </c>
      <c r="I18" s="24">
        <f t="shared" ref="I18:I27" si="0">+H18-G18</f>
        <v>1773</v>
      </c>
      <c r="J18" s="25">
        <f>+I18/30</f>
        <v>59.1</v>
      </c>
      <c r="K18" s="63"/>
      <c r="L18" s="71" t="s">
        <v>136</v>
      </c>
      <c r="M18" s="71">
        <v>216</v>
      </c>
      <c r="N18" s="71">
        <v>216</v>
      </c>
      <c r="O18" s="71" t="s">
        <v>150</v>
      </c>
      <c r="P18" s="71"/>
      <c r="Q18" s="7" t="s">
        <v>206</v>
      </c>
    </row>
    <row r="19" spans="2:17" x14ac:dyDescent="0.25">
      <c r="B19" s="4"/>
      <c r="C19" s="16">
        <v>2</v>
      </c>
      <c r="D19" s="15"/>
      <c r="E19" s="15"/>
      <c r="F19" s="71"/>
      <c r="G19" s="9"/>
      <c r="H19" s="9"/>
      <c r="I19" s="24">
        <f>+H19-G19</f>
        <v>0</v>
      </c>
      <c r="J19" s="25">
        <f>+I19/30</f>
        <v>0</v>
      </c>
      <c r="K19" s="18">
        <f t="shared" ref="K19:K27" si="1">+J19/12</f>
        <v>0</v>
      </c>
      <c r="L19" s="71"/>
      <c r="M19" s="71"/>
      <c r="N19" s="71"/>
      <c r="O19" s="71"/>
      <c r="P19" s="71"/>
      <c r="Q19" s="7"/>
    </row>
    <row r="20" spans="2:17" x14ac:dyDescent="0.25">
      <c r="B20" s="4"/>
      <c r="C20" s="16">
        <v>3</v>
      </c>
      <c r="D20" s="15"/>
      <c r="E20" s="15"/>
      <c r="F20" s="71"/>
      <c r="G20" s="9"/>
      <c r="H20" s="9"/>
      <c r="I20" s="24">
        <f t="shared" si="0"/>
        <v>0</v>
      </c>
      <c r="J20" s="25">
        <f t="shared" ref="J20:J27" si="2">+I20/30</f>
        <v>0</v>
      </c>
      <c r="K20" s="18">
        <f t="shared" si="1"/>
        <v>0</v>
      </c>
      <c r="L20" s="71"/>
      <c r="M20" s="71"/>
      <c r="N20" s="71"/>
      <c r="O20" s="71"/>
      <c r="P20" s="71"/>
      <c r="Q20" s="7"/>
    </row>
    <row r="21" spans="2:17" x14ac:dyDescent="0.25">
      <c r="B21" s="4"/>
      <c r="C21" s="16">
        <v>4</v>
      </c>
      <c r="D21" s="15"/>
      <c r="E21" s="15"/>
      <c r="F21" s="71"/>
      <c r="G21" s="9"/>
      <c r="H21" s="9"/>
      <c r="I21" s="24">
        <f t="shared" si="0"/>
        <v>0</v>
      </c>
      <c r="J21" s="25">
        <f t="shared" si="2"/>
        <v>0</v>
      </c>
      <c r="K21" s="18">
        <f t="shared" si="1"/>
        <v>0</v>
      </c>
      <c r="L21" s="71"/>
      <c r="M21" s="71"/>
      <c r="N21" s="71"/>
      <c r="O21" s="71"/>
      <c r="P21" s="71"/>
      <c r="Q21" s="7"/>
    </row>
    <row r="22" spans="2:17" x14ac:dyDescent="0.25">
      <c r="B22" s="4"/>
      <c r="C22" s="16">
        <v>5</v>
      </c>
      <c r="D22" s="15"/>
      <c r="E22" s="15"/>
      <c r="F22" s="71"/>
      <c r="G22" s="9"/>
      <c r="H22" s="9"/>
      <c r="I22" s="24">
        <f t="shared" si="0"/>
        <v>0</v>
      </c>
      <c r="J22" s="25">
        <f t="shared" si="2"/>
        <v>0</v>
      </c>
      <c r="K22" s="18">
        <f t="shared" si="1"/>
        <v>0</v>
      </c>
      <c r="L22" s="71"/>
      <c r="M22" s="71"/>
      <c r="N22" s="71"/>
      <c r="O22" s="71"/>
      <c r="P22" s="71"/>
      <c r="Q22" s="7"/>
    </row>
    <row r="23" spans="2:17" x14ac:dyDescent="0.25">
      <c r="B23" s="4"/>
      <c r="C23" s="16">
        <v>6</v>
      </c>
      <c r="D23" s="15"/>
      <c r="E23" s="15"/>
      <c r="F23" s="71"/>
      <c r="G23" s="9"/>
      <c r="H23" s="9"/>
      <c r="I23" s="24">
        <f t="shared" si="0"/>
        <v>0</v>
      </c>
      <c r="J23" s="25">
        <f t="shared" si="2"/>
        <v>0</v>
      </c>
      <c r="K23" s="18">
        <f t="shared" si="1"/>
        <v>0</v>
      </c>
      <c r="L23" s="71"/>
      <c r="M23" s="71"/>
      <c r="N23" s="71"/>
      <c r="O23" s="71"/>
      <c r="P23" s="71"/>
      <c r="Q23" s="7"/>
    </row>
    <row r="24" spans="2:17" x14ac:dyDescent="0.25">
      <c r="B24" s="4"/>
      <c r="C24" s="16">
        <v>7</v>
      </c>
      <c r="D24" s="15"/>
      <c r="E24" s="15"/>
      <c r="F24" s="71"/>
      <c r="G24" s="17"/>
      <c r="H24" s="17"/>
      <c r="I24" s="24">
        <f>+H24-G24</f>
        <v>0</v>
      </c>
      <c r="J24" s="25">
        <f>+I24/30</f>
        <v>0</v>
      </c>
      <c r="K24" s="18">
        <f t="shared" si="1"/>
        <v>0</v>
      </c>
      <c r="L24" s="71"/>
      <c r="M24" s="71"/>
      <c r="N24" s="71"/>
      <c r="O24" s="71"/>
      <c r="P24" s="71"/>
      <c r="Q24" s="7"/>
    </row>
    <row r="25" spans="2:17" x14ac:dyDescent="0.25">
      <c r="B25" s="4"/>
      <c r="C25" s="16">
        <v>8</v>
      </c>
      <c r="D25" s="15"/>
      <c r="E25" s="15"/>
      <c r="F25" s="71"/>
      <c r="G25" s="17"/>
      <c r="H25" s="17"/>
      <c r="I25" s="24">
        <f>+H25-G25</f>
        <v>0</v>
      </c>
      <c r="J25" s="25">
        <f>+I25/30</f>
        <v>0</v>
      </c>
      <c r="K25" s="18">
        <f t="shared" si="1"/>
        <v>0</v>
      </c>
      <c r="L25" s="71"/>
      <c r="M25" s="71"/>
      <c r="N25" s="71"/>
      <c r="O25" s="71"/>
      <c r="P25" s="71"/>
      <c r="Q25" s="7"/>
    </row>
    <row r="26" spans="2:17" x14ac:dyDescent="0.25">
      <c r="B26" s="4"/>
      <c r="C26" s="16">
        <v>9</v>
      </c>
      <c r="D26" s="15"/>
      <c r="E26" s="15"/>
      <c r="F26" s="71"/>
      <c r="G26" s="9"/>
      <c r="H26" s="9"/>
      <c r="I26" s="24">
        <f t="shared" si="0"/>
        <v>0</v>
      </c>
      <c r="J26" s="25">
        <f t="shared" si="2"/>
        <v>0</v>
      </c>
      <c r="K26" s="18">
        <f t="shared" si="1"/>
        <v>0</v>
      </c>
      <c r="L26" s="71"/>
      <c r="M26" s="71"/>
      <c r="N26" s="71"/>
      <c r="O26" s="71"/>
      <c r="P26" s="71"/>
      <c r="Q26" s="7"/>
    </row>
    <row r="27" spans="2:17" x14ac:dyDescent="0.25">
      <c r="B27" s="4"/>
      <c r="C27" s="16">
        <v>10</v>
      </c>
      <c r="D27" s="8"/>
      <c r="E27" s="15"/>
      <c r="F27" s="71"/>
      <c r="G27" s="9"/>
      <c r="H27" s="9"/>
      <c r="I27" s="24">
        <f t="shared" si="0"/>
        <v>0</v>
      </c>
      <c r="J27" s="25">
        <f t="shared" si="2"/>
        <v>0</v>
      </c>
      <c r="K27" s="18">
        <f t="shared" si="1"/>
        <v>0</v>
      </c>
      <c r="L27" s="71"/>
      <c r="M27" s="71"/>
      <c r="N27" s="71"/>
      <c r="O27" s="71"/>
      <c r="P27" s="71"/>
      <c r="Q27" s="7"/>
    </row>
    <row r="28" spans="2:17" ht="33" customHeight="1" x14ac:dyDescent="0.2">
      <c r="E28" s="54" t="s">
        <v>132</v>
      </c>
      <c r="K28" s="18">
        <f>SUM(K18:K27)</f>
        <v>0</v>
      </c>
    </row>
    <row r="29" spans="2:17" ht="36" x14ac:dyDescent="0.25">
      <c r="C29" s="70" t="s">
        <v>23</v>
      </c>
      <c r="D29" s="72">
        <f>+K28</f>
        <v>0</v>
      </c>
      <c r="E29" s="42" t="s">
        <v>150</v>
      </c>
    </row>
    <row r="30" spans="2:17" x14ac:dyDescent="0.25">
      <c r="C30" s="70" t="s">
        <v>24</v>
      </c>
      <c r="D30" s="71">
        <v>4</v>
      </c>
    </row>
    <row r="31" spans="2:17" x14ac:dyDescent="0.2">
      <c r="C31" s="70" t="s">
        <v>25</v>
      </c>
      <c r="D31" s="72">
        <f>+D29-D30</f>
        <v>-4</v>
      </c>
      <c r="E31" s="54"/>
    </row>
  </sheetData>
  <mergeCells count="12">
    <mergeCell ref="I4:L5"/>
    <mergeCell ref="G17:H17"/>
    <mergeCell ref="D4:D5"/>
    <mergeCell ref="E4:E5"/>
    <mergeCell ref="F4:F5"/>
    <mergeCell ref="G4:G5"/>
    <mergeCell ref="H4:H5"/>
    <mergeCell ref="I6:L6"/>
    <mergeCell ref="I7:L7"/>
    <mergeCell ref="I8:L8"/>
    <mergeCell ref="I9:L9"/>
    <mergeCell ref="C15:E15"/>
  </mergeCells>
  <conditionalFormatting sqref="A4:I4 A5:H5 A6:I6 A7:C8 A1:XFD3 M4:XFD9 A9:B9 A29:XFD1048576 A28:D28 F28:XFD28 A10:XFD17 A19:XFD27 A18:C18 F18:P18 R18:XFD18">
    <cfRule type="cellIs" dxfId="167" priority="21" operator="equal">
      <formula>"NO"</formula>
    </cfRule>
    <cfRule type="cellIs" dxfId="166" priority="22" operator="equal">
      <formula>"SI"</formula>
    </cfRule>
  </conditionalFormatting>
  <conditionalFormatting sqref="C9">
    <cfRule type="cellIs" dxfId="165" priority="19" operator="equal">
      <formula>"NO"</formula>
    </cfRule>
    <cfRule type="cellIs" dxfId="164" priority="20" operator="equal">
      <formula>"SI"</formula>
    </cfRule>
  </conditionalFormatting>
  <conditionalFormatting sqref="E7:H7">
    <cfRule type="cellIs" dxfId="163" priority="17" operator="equal">
      <formula>"NO"</formula>
    </cfRule>
    <cfRule type="cellIs" dxfId="162" priority="18" operator="equal">
      <formula>"SI"</formula>
    </cfRule>
  </conditionalFormatting>
  <conditionalFormatting sqref="D8:I8">
    <cfRule type="cellIs" dxfId="161" priority="15" operator="equal">
      <formula>"NO"</formula>
    </cfRule>
    <cfRule type="cellIs" dxfId="160" priority="16" operator="equal">
      <formula>"SI"</formula>
    </cfRule>
  </conditionalFormatting>
  <conditionalFormatting sqref="D9:I9">
    <cfRule type="cellIs" dxfId="159" priority="13" operator="equal">
      <formula>"NO"</formula>
    </cfRule>
    <cfRule type="cellIs" dxfId="158" priority="14" operator="equal">
      <formula>"SI"</formula>
    </cfRule>
  </conditionalFormatting>
  <conditionalFormatting sqref="E28">
    <cfRule type="cellIs" dxfId="157" priority="11" operator="equal">
      <formula>"NO"</formula>
    </cfRule>
    <cfRule type="cellIs" dxfId="156" priority="12" operator="equal">
      <formula>"SI"</formula>
    </cfRule>
  </conditionalFormatting>
  <conditionalFormatting sqref="Q18">
    <cfRule type="cellIs" dxfId="155" priority="1" operator="equal">
      <formula>"NO"</formula>
    </cfRule>
    <cfRule type="cellIs" dxfId="154" priority="2" operator="equal">
      <formula>"SI"</formula>
    </cfRule>
  </conditionalFormatting>
  <conditionalFormatting sqref="D7">
    <cfRule type="cellIs" dxfId="153" priority="9" operator="equal">
      <formula>"NO"</formula>
    </cfRule>
    <cfRule type="cellIs" dxfId="152" priority="10" operator="equal">
      <formula>"SI"</formula>
    </cfRule>
  </conditionalFormatting>
  <conditionalFormatting sqref="I7">
    <cfRule type="cellIs" dxfId="151" priority="7" operator="equal">
      <formula>"NO"</formula>
    </cfRule>
    <cfRule type="cellIs" dxfId="150" priority="8" operator="equal">
      <formula>"SI"</formula>
    </cfRule>
  </conditionalFormatting>
  <conditionalFormatting sqref="D18">
    <cfRule type="cellIs" dxfId="149" priority="5" operator="equal">
      <formula>"NO"</formula>
    </cfRule>
    <cfRule type="cellIs" dxfId="148" priority="6" operator="equal">
      <formula>"SI"</formula>
    </cfRule>
  </conditionalFormatting>
  <conditionalFormatting sqref="E18">
    <cfRule type="cellIs" dxfId="147" priority="3" operator="equal">
      <formula>"NO"</formula>
    </cfRule>
    <cfRule type="cellIs" dxfId="146" priority="4" operator="equal">
      <formula>"SI"</formula>
    </cfRule>
  </conditionalFormatting>
  <pageMargins left="0.7" right="0.7" top="0.75" bottom="0.75" header="0.3" footer="0.3"/>
  <pageSetup scale="21"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P134"/>
  <sheetViews>
    <sheetView workbookViewId="0">
      <selection activeCell="D34" sqref="D34:D35"/>
    </sheetView>
  </sheetViews>
  <sheetFormatPr baseColWidth="10" defaultColWidth="11.42578125" defaultRowHeight="15" x14ac:dyDescent="0.25"/>
  <cols>
    <col min="1" max="1" width="2.5703125" style="82" customWidth="1"/>
    <col min="2" max="2" width="64.5703125" style="84" customWidth="1"/>
    <col min="3" max="3" width="40.7109375" style="84" customWidth="1"/>
    <col min="4" max="4" width="22.5703125" style="84" customWidth="1"/>
    <col min="5" max="5" width="47.85546875" style="82" customWidth="1"/>
    <col min="6" max="16" width="11.42578125" style="82"/>
    <col min="17" max="16384" width="11.42578125" style="84"/>
  </cols>
  <sheetData>
    <row r="1" spans="2:5" s="82" customFormat="1" ht="14.45" x14ac:dyDescent="0.35"/>
    <row r="2" spans="2:5" ht="15.75" x14ac:dyDescent="0.25">
      <c r="B2" s="106" t="s">
        <v>109</v>
      </c>
      <c r="C2" s="106"/>
      <c r="D2" s="106"/>
      <c r="E2" s="106"/>
    </row>
    <row r="3" spans="2:5" ht="15.75" x14ac:dyDescent="0.25">
      <c r="B3" s="35" t="s">
        <v>29</v>
      </c>
      <c r="C3" s="35" t="s">
        <v>113</v>
      </c>
      <c r="D3" s="36" t="s">
        <v>32</v>
      </c>
      <c r="E3" s="36" t="s">
        <v>9</v>
      </c>
    </row>
    <row r="4" spans="2:5" ht="16.5" x14ac:dyDescent="0.25">
      <c r="B4" s="32" t="s">
        <v>110</v>
      </c>
      <c r="C4" s="33">
        <v>15</v>
      </c>
      <c r="D4" s="104">
        <v>0</v>
      </c>
      <c r="E4" s="83"/>
    </row>
    <row r="5" spans="2:5" ht="16.5" x14ac:dyDescent="0.25">
      <c r="B5" s="32" t="s">
        <v>111</v>
      </c>
      <c r="C5" s="33">
        <v>25</v>
      </c>
      <c r="D5" s="105"/>
      <c r="E5" s="83"/>
    </row>
    <row r="6" spans="2:5" ht="15.75" x14ac:dyDescent="0.25">
      <c r="B6" s="30" t="s">
        <v>112</v>
      </c>
      <c r="C6" s="31" t="s">
        <v>34</v>
      </c>
      <c r="D6" s="31" t="s">
        <v>32</v>
      </c>
      <c r="E6" s="36" t="s">
        <v>9</v>
      </c>
    </row>
    <row r="7" spans="2:5" ht="16.5" x14ac:dyDescent="0.25">
      <c r="B7" s="32" t="s">
        <v>110</v>
      </c>
      <c r="C7" s="33">
        <v>30</v>
      </c>
      <c r="D7" s="104">
        <v>0</v>
      </c>
      <c r="E7" s="83"/>
    </row>
    <row r="8" spans="2:5" ht="16.5" x14ac:dyDescent="0.25">
      <c r="B8" s="32" t="s">
        <v>111</v>
      </c>
      <c r="C8" s="33">
        <v>50</v>
      </c>
      <c r="D8" s="105"/>
      <c r="E8" s="83"/>
    </row>
    <row r="9" spans="2:5" ht="15.75" x14ac:dyDescent="0.25">
      <c r="B9" s="30" t="s">
        <v>31</v>
      </c>
      <c r="C9" s="35" t="s">
        <v>113</v>
      </c>
      <c r="D9" s="31" t="s">
        <v>32</v>
      </c>
      <c r="E9" s="36" t="s">
        <v>9</v>
      </c>
    </row>
    <row r="10" spans="2:5" ht="15.75" customHeight="1" x14ac:dyDescent="0.25">
      <c r="B10" s="33" t="s">
        <v>114</v>
      </c>
      <c r="C10" s="33">
        <v>15</v>
      </c>
      <c r="D10" s="104">
        <v>15</v>
      </c>
      <c r="E10" s="38"/>
    </row>
    <row r="11" spans="2:5" ht="31.5" x14ac:dyDescent="0.25">
      <c r="B11" s="33" t="s">
        <v>115</v>
      </c>
      <c r="C11" s="33">
        <v>25</v>
      </c>
      <c r="D11" s="105"/>
      <c r="E11" s="38"/>
    </row>
    <row r="12" spans="2:5" s="82" customFormat="1" ht="15.75" x14ac:dyDescent="0.25">
      <c r="B12" s="106" t="s">
        <v>116</v>
      </c>
      <c r="C12" s="106"/>
      <c r="D12" s="106"/>
      <c r="E12" s="106"/>
    </row>
    <row r="13" spans="2:5" s="82" customFormat="1" ht="15.75" x14ac:dyDescent="0.25">
      <c r="B13" s="30" t="s">
        <v>29</v>
      </c>
      <c r="C13" s="30" t="s">
        <v>35</v>
      </c>
      <c r="D13" s="31" t="s">
        <v>32</v>
      </c>
      <c r="E13" s="31" t="s">
        <v>9</v>
      </c>
    </row>
    <row r="14" spans="2:5" s="82" customFormat="1" ht="16.5" x14ac:dyDescent="0.25">
      <c r="B14" s="32" t="s">
        <v>110</v>
      </c>
      <c r="C14" s="33">
        <v>15</v>
      </c>
      <c r="D14" s="104">
        <v>0</v>
      </c>
      <c r="E14" s="83"/>
    </row>
    <row r="15" spans="2:5" s="82" customFormat="1" ht="16.5" x14ac:dyDescent="0.25">
      <c r="B15" s="32" t="s">
        <v>111</v>
      </c>
      <c r="C15" s="33">
        <v>25</v>
      </c>
      <c r="D15" s="105"/>
      <c r="E15" s="83"/>
    </row>
    <row r="16" spans="2:5" s="82" customFormat="1" ht="15.75" x14ac:dyDescent="0.25">
      <c r="B16" s="30" t="s">
        <v>31</v>
      </c>
      <c r="C16" s="31" t="s">
        <v>34</v>
      </c>
      <c r="D16" s="31" t="s">
        <v>32</v>
      </c>
      <c r="E16" s="31" t="s">
        <v>9</v>
      </c>
    </row>
    <row r="17" spans="2:5" s="82" customFormat="1" ht="31.5" x14ac:dyDescent="0.25">
      <c r="B17" s="33" t="s">
        <v>117</v>
      </c>
      <c r="C17" s="33">
        <v>15</v>
      </c>
      <c r="D17" s="104">
        <v>0</v>
      </c>
      <c r="E17" s="83"/>
    </row>
    <row r="18" spans="2:5" s="82" customFormat="1" ht="31.5" x14ac:dyDescent="0.25">
      <c r="B18" s="33" t="s">
        <v>115</v>
      </c>
      <c r="C18" s="33">
        <v>25</v>
      </c>
      <c r="D18" s="105"/>
      <c r="E18" s="83"/>
    </row>
    <row r="19" spans="2:5" s="82" customFormat="1" ht="16.5" customHeight="1" x14ac:dyDescent="0.25">
      <c r="B19" s="106" t="s">
        <v>118</v>
      </c>
      <c r="C19" s="106"/>
      <c r="D19" s="106"/>
      <c r="E19" s="106"/>
    </row>
    <row r="20" spans="2:5" s="82" customFormat="1" ht="15.75" x14ac:dyDescent="0.25">
      <c r="B20" s="34" t="s">
        <v>29</v>
      </c>
      <c r="C20" s="31" t="s">
        <v>33</v>
      </c>
      <c r="D20" s="31" t="s">
        <v>32</v>
      </c>
      <c r="E20" s="31" t="s">
        <v>9</v>
      </c>
    </row>
    <row r="21" spans="2:5" s="82" customFormat="1" ht="16.5" x14ac:dyDescent="0.25">
      <c r="B21" s="32" t="s">
        <v>119</v>
      </c>
      <c r="C21" s="33">
        <v>10</v>
      </c>
      <c r="D21" s="104">
        <v>0</v>
      </c>
      <c r="E21" s="83"/>
    </row>
    <row r="22" spans="2:5" s="82" customFormat="1" ht="16.5" x14ac:dyDescent="0.25">
      <c r="B22" s="32" t="s">
        <v>30</v>
      </c>
      <c r="C22" s="33">
        <v>15</v>
      </c>
      <c r="D22" s="105"/>
      <c r="E22" s="83"/>
    </row>
    <row r="23" spans="2:5" s="82" customFormat="1" ht="15.75" x14ac:dyDescent="0.25">
      <c r="B23" s="34" t="s">
        <v>112</v>
      </c>
      <c r="C23" s="31" t="s">
        <v>33</v>
      </c>
      <c r="D23" s="31" t="s">
        <v>32</v>
      </c>
      <c r="E23" s="31" t="s">
        <v>9</v>
      </c>
    </row>
    <row r="24" spans="2:5" s="82" customFormat="1" ht="16.5" x14ac:dyDescent="0.25">
      <c r="B24" s="32" t="s">
        <v>119</v>
      </c>
      <c r="C24" s="33">
        <v>15</v>
      </c>
      <c r="D24" s="104">
        <v>0</v>
      </c>
      <c r="E24" s="83"/>
    </row>
    <row r="25" spans="2:5" s="82" customFormat="1" ht="16.5" x14ac:dyDescent="0.25">
      <c r="B25" s="32" t="s">
        <v>30</v>
      </c>
      <c r="C25" s="33">
        <v>20</v>
      </c>
      <c r="D25" s="105"/>
      <c r="E25" s="83"/>
    </row>
    <row r="26" spans="2:5" s="82" customFormat="1" ht="15.75" x14ac:dyDescent="0.25">
      <c r="B26" s="34" t="s">
        <v>36</v>
      </c>
      <c r="C26" s="31" t="s">
        <v>33</v>
      </c>
      <c r="D26" s="31" t="s">
        <v>32</v>
      </c>
      <c r="E26" s="31" t="s">
        <v>9</v>
      </c>
    </row>
    <row r="27" spans="2:5" s="82" customFormat="1" ht="31.5" x14ac:dyDescent="0.25">
      <c r="B27" s="33" t="s">
        <v>120</v>
      </c>
      <c r="C27" s="33">
        <v>10</v>
      </c>
      <c r="D27" s="104">
        <v>15</v>
      </c>
      <c r="E27" s="31"/>
    </row>
    <row r="28" spans="2:5" s="82" customFormat="1" ht="15.75" x14ac:dyDescent="0.25">
      <c r="B28" s="33" t="s">
        <v>121</v>
      </c>
      <c r="C28" s="33">
        <v>15</v>
      </c>
      <c r="D28" s="105"/>
      <c r="E28" s="83"/>
    </row>
    <row r="29" spans="2:5" s="82" customFormat="1" ht="15.75" x14ac:dyDescent="0.25">
      <c r="B29" s="106" t="s">
        <v>122</v>
      </c>
      <c r="C29" s="106"/>
      <c r="D29" s="106"/>
      <c r="E29" s="106"/>
    </row>
    <row r="30" spans="2:5" s="82" customFormat="1" ht="15.75" x14ac:dyDescent="0.25">
      <c r="B30" s="30" t="s">
        <v>29</v>
      </c>
      <c r="C30" s="30" t="s">
        <v>35</v>
      </c>
      <c r="D30" s="31" t="s">
        <v>32</v>
      </c>
      <c r="E30" s="31" t="s">
        <v>9</v>
      </c>
    </row>
    <row r="31" spans="2:5" s="82" customFormat="1" ht="16.5" x14ac:dyDescent="0.25">
      <c r="B31" s="32" t="s">
        <v>119</v>
      </c>
      <c r="C31" s="33">
        <v>15</v>
      </c>
      <c r="D31" s="104">
        <v>0</v>
      </c>
      <c r="E31" s="83"/>
    </row>
    <row r="32" spans="2:5" s="82" customFormat="1" ht="16.5" x14ac:dyDescent="0.25">
      <c r="B32" s="32" t="s">
        <v>30</v>
      </c>
      <c r="C32" s="33">
        <v>25</v>
      </c>
      <c r="D32" s="105"/>
      <c r="E32" s="83"/>
    </row>
    <row r="33" spans="2:5" s="82" customFormat="1" ht="15.75" x14ac:dyDescent="0.25">
      <c r="B33" s="30" t="s">
        <v>31</v>
      </c>
      <c r="C33" s="31" t="s">
        <v>34</v>
      </c>
      <c r="D33" s="31" t="s">
        <v>32</v>
      </c>
      <c r="E33" s="31" t="s">
        <v>9</v>
      </c>
    </row>
    <row r="34" spans="2:5" s="82" customFormat="1" ht="15.75" x14ac:dyDescent="0.25">
      <c r="B34" s="33" t="s">
        <v>105</v>
      </c>
      <c r="C34" s="33">
        <v>15</v>
      </c>
      <c r="D34" s="104">
        <v>0</v>
      </c>
      <c r="E34" s="83"/>
    </row>
    <row r="35" spans="2:5" s="82" customFormat="1" ht="31.5" x14ac:dyDescent="0.25">
      <c r="B35" s="33" t="s">
        <v>106</v>
      </c>
      <c r="C35" s="33">
        <v>25</v>
      </c>
      <c r="D35" s="105"/>
      <c r="E35" s="83"/>
    </row>
    <row r="36" spans="2:5" s="82" customFormat="1" ht="30.75" customHeight="1" x14ac:dyDescent="0.25">
      <c r="D36" s="37">
        <f>SUM(D3:D35)</f>
        <v>30</v>
      </c>
    </row>
    <row r="37" spans="2:5" s="82" customFormat="1" x14ac:dyDescent="0.25"/>
    <row r="38" spans="2:5" s="82" customFormat="1" x14ac:dyDescent="0.25"/>
    <row r="39" spans="2:5" s="82" customFormat="1" x14ac:dyDescent="0.25"/>
    <row r="40" spans="2:5" s="82" customFormat="1" x14ac:dyDescent="0.25"/>
    <row r="41" spans="2:5" s="82" customFormat="1" x14ac:dyDescent="0.25"/>
    <row r="42" spans="2:5" s="82" customFormat="1" x14ac:dyDescent="0.25"/>
    <row r="43" spans="2:5" s="82" customFormat="1" x14ac:dyDescent="0.25"/>
    <row r="44" spans="2:5" s="82" customFormat="1" x14ac:dyDescent="0.25"/>
    <row r="45" spans="2:5" s="82" customFormat="1" x14ac:dyDescent="0.25"/>
    <row r="46" spans="2:5" s="82" customFormat="1" x14ac:dyDescent="0.25"/>
    <row r="47" spans="2:5" s="82" customFormat="1" x14ac:dyDescent="0.25"/>
    <row r="48" spans="2:5"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row r="61" s="82" customFormat="1" x14ac:dyDescent="0.25"/>
    <row r="62" s="82" customFormat="1" x14ac:dyDescent="0.25"/>
    <row r="63" s="82" customFormat="1" x14ac:dyDescent="0.25"/>
    <row r="64" s="82" customFormat="1" x14ac:dyDescent="0.25"/>
    <row r="65" s="82" customFormat="1" x14ac:dyDescent="0.25"/>
    <row r="66" s="82" customFormat="1" x14ac:dyDescent="0.25"/>
    <row r="67" s="82" customFormat="1" x14ac:dyDescent="0.25"/>
    <row r="68" s="82" customFormat="1" x14ac:dyDescent="0.25"/>
    <row r="69" s="82" customFormat="1" x14ac:dyDescent="0.25"/>
    <row r="70" s="82" customFormat="1" x14ac:dyDescent="0.25"/>
    <row r="71" s="82" customFormat="1" x14ac:dyDescent="0.25"/>
    <row r="72" s="82" customFormat="1" x14ac:dyDescent="0.25"/>
    <row r="73" s="82" customFormat="1" x14ac:dyDescent="0.25"/>
    <row r="74" s="82" customFormat="1" x14ac:dyDescent="0.25"/>
    <row r="75" s="82" customFormat="1" x14ac:dyDescent="0.25"/>
    <row r="76" s="82" customFormat="1" x14ac:dyDescent="0.25"/>
    <row r="77" s="82" customFormat="1" x14ac:dyDescent="0.25"/>
    <row r="78" s="82" customFormat="1" x14ac:dyDescent="0.25"/>
    <row r="79" s="82" customFormat="1" x14ac:dyDescent="0.25"/>
    <row r="80" s="82" customFormat="1" x14ac:dyDescent="0.25"/>
    <row r="81" s="82" customFormat="1" x14ac:dyDescent="0.25"/>
    <row r="82" s="82" customFormat="1" x14ac:dyDescent="0.25"/>
    <row r="83" s="82" customFormat="1" x14ac:dyDescent="0.25"/>
    <row r="84" s="82" customFormat="1" x14ac:dyDescent="0.25"/>
    <row r="85" s="82" customFormat="1" x14ac:dyDescent="0.25"/>
    <row r="86" s="82" customFormat="1" x14ac:dyDescent="0.25"/>
    <row r="87" s="82" customFormat="1" x14ac:dyDescent="0.25"/>
    <row r="88" s="82" customFormat="1" x14ac:dyDescent="0.25"/>
    <row r="89" s="82" customFormat="1" x14ac:dyDescent="0.25"/>
    <row r="90" s="82" customFormat="1" x14ac:dyDescent="0.25"/>
    <row r="91" s="82" customFormat="1" x14ac:dyDescent="0.25"/>
    <row r="92" s="82" customFormat="1" x14ac:dyDescent="0.25"/>
    <row r="93" s="82" customFormat="1" x14ac:dyDescent="0.25"/>
    <row r="94" s="82" customFormat="1" x14ac:dyDescent="0.25"/>
    <row r="95" s="82" customFormat="1" x14ac:dyDescent="0.25"/>
    <row r="96" s="82" customFormat="1" x14ac:dyDescent="0.25"/>
    <row r="97" s="82" customFormat="1" x14ac:dyDescent="0.25"/>
    <row r="98" s="82" customFormat="1" x14ac:dyDescent="0.25"/>
    <row r="99" s="82" customFormat="1" x14ac:dyDescent="0.25"/>
    <row r="100" s="82" customFormat="1" x14ac:dyDescent="0.25"/>
    <row r="101" s="82" customFormat="1" x14ac:dyDescent="0.25"/>
    <row r="102" s="82" customFormat="1" x14ac:dyDescent="0.25"/>
    <row r="103" s="82" customFormat="1" x14ac:dyDescent="0.25"/>
    <row r="104" s="82" customFormat="1" x14ac:dyDescent="0.25"/>
    <row r="105" s="82" customFormat="1" x14ac:dyDescent="0.25"/>
    <row r="106" s="82" customFormat="1" x14ac:dyDescent="0.25"/>
    <row r="107" s="82" customFormat="1" x14ac:dyDescent="0.25"/>
    <row r="108" s="82" customFormat="1" x14ac:dyDescent="0.25"/>
    <row r="109" s="82" customFormat="1" x14ac:dyDescent="0.25"/>
    <row r="110" s="82" customFormat="1" x14ac:dyDescent="0.25"/>
    <row r="111" s="82" customFormat="1" x14ac:dyDescent="0.25"/>
    <row r="112" s="82" customFormat="1" x14ac:dyDescent="0.25"/>
    <row r="113" s="82" customFormat="1" x14ac:dyDescent="0.25"/>
    <row r="114" s="82" customFormat="1" x14ac:dyDescent="0.25"/>
    <row r="115" s="82" customFormat="1" x14ac:dyDescent="0.25"/>
    <row r="116" s="82" customFormat="1" x14ac:dyDescent="0.25"/>
    <row r="117" s="82" customFormat="1" x14ac:dyDescent="0.25"/>
    <row r="118" s="82" customFormat="1" x14ac:dyDescent="0.25"/>
    <row r="119" s="82" customFormat="1" x14ac:dyDescent="0.25"/>
    <row r="120" s="82" customFormat="1" x14ac:dyDescent="0.25"/>
    <row r="121" s="82" customFormat="1" x14ac:dyDescent="0.25"/>
    <row r="122" s="82" customFormat="1" x14ac:dyDescent="0.25"/>
    <row r="123" s="82" customFormat="1" x14ac:dyDescent="0.25"/>
    <row r="124" s="82" customFormat="1" x14ac:dyDescent="0.25"/>
    <row r="125" s="82" customFormat="1" x14ac:dyDescent="0.25"/>
    <row r="126" s="82" customFormat="1" x14ac:dyDescent="0.25"/>
    <row r="127" s="82" customFormat="1" x14ac:dyDescent="0.25"/>
    <row r="128" s="82" customFormat="1" x14ac:dyDescent="0.25"/>
    <row r="129" s="82" customFormat="1" x14ac:dyDescent="0.25"/>
    <row r="130" s="82" customFormat="1" x14ac:dyDescent="0.25"/>
    <row r="131" s="82" customFormat="1" x14ac:dyDescent="0.25"/>
    <row r="132" s="82" customFormat="1" x14ac:dyDescent="0.25"/>
    <row r="133" s="82" customFormat="1" x14ac:dyDescent="0.25"/>
    <row r="134" s="82" customFormat="1" x14ac:dyDescent="0.25"/>
  </sheetData>
  <mergeCells count="14">
    <mergeCell ref="D31:D32"/>
    <mergeCell ref="D34:D35"/>
    <mergeCell ref="D17:D18"/>
    <mergeCell ref="B19:E19"/>
    <mergeCell ref="D21:D22"/>
    <mergeCell ref="D24:D25"/>
    <mergeCell ref="D27:D28"/>
    <mergeCell ref="B29:E29"/>
    <mergeCell ref="D14:D15"/>
    <mergeCell ref="B2:E2"/>
    <mergeCell ref="D4:D5"/>
    <mergeCell ref="D7:D8"/>
    <mergeCell ref="D10:D11"/>
    <mergeCell ref="B12:E12"/>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15"/>
  <sheetViews>
    <sheetView zoomScale="85" zoomScaleNormal="85" zoomScaleSheetLayoutView="40" workbookViewId="0">
      <selection activeCell="A7" sqref="A7"/>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19.140625" style="4" customWidth="1"/>
    <col min="6" max="6" width="46" style="4" customWidth="1"/>
    <col min="7" max="7" width="24.85546875" style="4" bestFit="1" customWidth="1"/>
    <col min="8" max="8" width="34.85546875" style="4" bestFit="1" customWidth="1"/>
    <col min="9" max="9" width="27.85546875" style="4" bestFit="1" customWidth="1"/>
    <col min="10" max="10" width="27.85546875" style="4" customWidth="1"/>
    <col min="11" max="11" width="21.28515625" style="4" bestFit="1" customWidth="1"/>
    <col min="12" max="14" width="25" style="4" customWidth="1"/>
    <col min="15" max="16" width="28.28515625" style="4" customWidth="1"/>
    <col min="17" max="19" width="26.28515625" style="4" customWidth="1"/>
    <col min="20" max="20" width="32.5703125" style="4" customWidth="1"/>
    <col min="21" max="21" width="56.5703125" style="4" customWidth="1"/>
    <col min="22" max="16384" width="11.42578125" style="4"/>
  </cols>
  <sheetData>
    <row r="2" spans="2:21" x14ac:dyDescent="0.25">
      <c r="B2" s="3" t="s">
        <v>47</v>
      </c>
      <c r="C2" s="3" t="s">
        <v>48</v>
      </c>
    </row>
    <row r="3" spans="2:21" x14ac:dyDescent="0.25">
      <c r="B3" s="5" t="s">
        <v>49</v>
      </c>
      <c r="C3" s="5" t="s">
        <v>50</v>
      </c>
    </row>
    <row r="5" spans="2:21" s="12" customFormat="1" ht="45" x14ac:dyDescent="0.25">
      <c r="C5" s="86" t="s">
        <v>52</v>
      </c>
      <c r="D5" s="86" t="s">
        <v>63</v>
      </c>
      <c r="E5" s="86" t="s">
        <v>17</v>
      </c>
      <c r="F5" s="86" t="s">
        <v>64</v>
      </c>
      <c r="G5" s="86" t="s">
        <v>62</v>
      </c>
      <c r="H5" s="86" t="s">
        <v>65</v>
      </c>
      <c r="I5" s="86" t="s">
        <v>58</v>
      </c>
      <c r="J5" s="86" t="s">
        <v>4</v>
      </c>
      <c r="K5" s="86" t="s">
        <v>3</v>
      </c>
      <c r="L5" s="86" t="s">
        <v>54</v>
      </c>
      <c r="M5" s="86" t="s">
        <v>55</v>
      </c>
      <c r="N5" s="86" t="s">
        <v>56</v>
      </c>
      <c r="O5" s="86" t="s">
        <v>57</v>
      </c>
      <c r="P5" s="86" t="s">
        <v>66</v>
      </c>
      <c r="Q5" s="86" t="s">
        <v>59</v>
      </c>
      <c r="R5" s="86" t="s">
        <v>60</v>
      </c>
      <c r="S5" s="86" t="s">
        <v>61</v>
      </c>
      <c r="T5" s="86" t="s">
        <v>67</v>
      </c>
      <c r="U5" s="86" t="s">
        <v>6</v>
      </c>
    </row>
    <row r="6" spans="2:21" ht="30" x14ac:dyDescent="0.25">
      <c r="C6" s="13" t="s">
        <v>0</v>
      </c>
      <c r="D6" s="85" t="s">
        <v>264</v>
      </c>
      <c r="E6" s="85" t="s">
        <v>136</v>
      </c>
      <c r="F6" s="85" t="s">
        <v>136</v>
      </c>
      <c r="G6" s="85" t="s">
        <v>136</v>
      </c>
      <c r="H6" s="85" t="s">
        <v>136</v>
      </c>
      <c r="I6" s="91">
        <v>17873957642</v>
      </c>
      <c r="J6" s="10">
        <v>0.5</v>
      </c>
      <c r="K6" s="22">
        <f>+I6*J6</f>
        <v>8936978821</v>
      </c>
      <c r="L6" s="7" t="s">
        <v>137</v>
      </c>
      <c r="M6" s="7"/>
      <c r="N6" s="7"/>
      <c r="O6" s="8" t="s">
        <v>265</v>
      </c>
      <c r="P6" s="8" t="s">
        <v>266</v>
      </c>
      <c r="Q6" s="9">
        <v>40653</v>
      </c>
      <c r="R6" s="9"/>
      <c r="S6" s="9"/>
      <c r="T6" s="9"/>
      <c r="U6" s="7"/>
    </row>
    <row r="7" spans="2:21" ht="75" x14ac:dyDescent="0.25">
      <c r="C7" s="13" t="s">
        <v>1</v>
      </c>
      <c r="D7" s="85">
        <v>61</v>
      </c>
      <c r="E7" s="85" t="s">
        <v>136</v>
      </c>
      <c r="F7" s="85" t="s">
        <v>150</v>
      </c>
      <c r="G7" s="85" t="s">
        <v>136</v>
      </c>
      <c r="H7" s="85" t="s">
        <v>136</v>
      </c>
      <c r="I7" s="91">
        <v>29665764010.720001</v>
      </c>
      <c r="J7" s="10">
        <v>1</v>
      </c>
      <c r="K7" s="22">
        <f>+I7*J7</f>
        <v>29665764010.720001</v>
      </c>
      <c r="L7" s="7" t="s">
        <v>267</v>
      </c>
      <c r="M7" s="7" t="s">
        <v>302</v>
      </c>
      <c r="N7" s="7">
        <v>2423009</v>
      </c>
      <c r="O7" s="8" t="s">
        <v>268</v>
      </c>
      <c r="P7" s="8">
        <v>4600007051</v>
      </c>
      <c r="Q7" s="9">
        <v>39443</v>
      </c>
      <c r="R7" s="9">
        <v>40344</v>
      </c>
      <c r="S7" s="9">
        <v>40611</v>
      </c>
      <c r="T7" s="9" t="s">
        <v>136</v>
      </c>
      <c r="U7" s="7" t="s">
        <v>354</v>
      </c>
    </row>
    <row r="8" spans="2:21" x14ac:dyDescent="0.25">
      <c r="C8" s="13" t="s">
        <v>2</v>
      </c>
      <c r="D8" s="85" t="s">
        <v>150</v>
      </c>
      <c r="E8" s="85" t="s">
        <v>150</v>
      </c>
      <c r="F8" s="85" t="s">
        <v>150</v>
      </c>
      <c r="G8" s="85" t="s">
        <v>150</v>
      </c>
      <c r="H8" s="85" t="s">
        <v>150</v>
      </c>
      <c r="I8" s="21"/>
      <c r="J8" s="10"/>
      <c r="K8" s="22">
        <f>+I8*J8</f>
        <v>0</v>
      </c>
      <c r="L8" s="7" t="s">
        <v>150</v>
      </c>
      <c r="M8" s="7" t="s">
        <v>150</v>
      </c>
      <c r="N8" s="7" t="s">
        <v>150</v>
      </c>
      <c r="O8" s="8" t="s">
        <v>150</v>
      </c>
      <c r="P8" s="8" t="s">
        <v>150</v>
      </c>
      <c r="Q8" s="9" t="s">
        <v>150</v>
      </c>
      <c r="R8" s="9" t="s">
        <v>150</v>
      </c>
      <c r="S8" s="9" t="s">
        <v>150</v>
      </c>
      <c r="T8" s="9" t="s">
        <v>150</v>
      </c>
      <c r="U8" s="7" t="s">
        <v>286</v>
      </c>
    </row>
    <row r="9" spans="2:21" ht="21.6" x14ac:dyDescent="0.35">
      <c r="K9" s="23">
        <f>SUM(K6:K8)</f>
        <v>38602742831.720001</v>
      </c>
    </row>
    <row r="10" spans="2:21" ht="36" customHeight="1" x14ac:dyDescent="0.25">
      <c r="C10" s="13" t="s">
        <v>83</v>
      </c>
      <c r="D10" s="42" t="s">
        <v>136</v>
      </c>
    </row>
    <row r="11" spans="2:21" ht="36" customHeight="1" x14ac:dyDescent="0.25">
      <c r="C11" s="13" t="s">
        <v>84</v>
      </c>
      <c r="D11" s="42" t="s">
        <v>136</v>
      </c>
    </row>
    <row r="12" spans="2:21" ht="72" customHeight="1" x14ac:dyDescent="0.35">
      <c r="C12" s="13" t="s">
        <v>68</v>
      </c>
      <c r="D12" s="42" t="s">
        <v>136</v>
      </c>
      <c r="E12" s="14"/>
    </row>
    <row r="13" spans="2:21" ht="115.5" customHeight="1" x14ac:dyDescent="0.25">
      <c r="C13" s="13" t="s">
        <v>53</v>
      </c>
      <c r="D13" s="42" t="s">
        <v>136</v>
      </c>
      <c r="E13" s="14"/>
      <c r="Q13" s="20"/>
    </row>
    <row r="14" spans="2:21" ht="45" x14ac:dyDescent="0.25">
      <c r="C14" s="13" t="s">
        <v>51</v>
      </c>
      <c r="D14" s="42" t="s">
        <v>150</v>
      </c>
      <c r="E14" s="14"/>
    </row>
    <row r="15" spans="2:21" ht="61.5" x14ac:dyDescent="0.25">
      <c r="C15" s="39" t="s">
        <v>85</v>
      </c>
      <c r="D15" s="56" t="s">
        <v>150</v>
      </c>
      <c r="E15" s="53"/>
    </row>
  </sheetData>
  <conditionalFormatting sqref="C5:U15">
    <cfRule type="cellIs" dxfId="145" priority="1" operator="equal">
      <formula>"NO"</formula>
    </cfRule>
    <cfRule type="cellIs" dxfId="144" priority="2" operator="equal">
      <formula>"SI"</formula>
    </cfRule>
  </conditionalFormatting>
  <pageMargins left="0.7" right="0.7" top="0.75" bottom="0.75" header="0.3" footer="0.3"/>
  <pageSetup scale="21"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2:R37"/>
  <sheetViews>
    <sheetView zoomScale="85" zoomScaleNormal="85" zoomScaleSheetLayoutView="10" workbookViewId="0">
      <selection activeCell="A20" sqref="A20"/>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49" t="s">
        <v>71</v>
      </c>
      <c r="D4" s="96" t="s">
        <v>18</v>
      </c>
      <c r="E4" s="96" t="s">
        <v>7</v>
      </c>
      <c r="F4" s="96" t="s">
        <v>19</v>
      </c>
      <c r="G4" s="96" t="s">
        <v>63</v>
      </c>
      <c r="H4" s="96" t="s">
        <v>8</v>
      </c>
      <c r="I4" s="94" t="s">
        <v>9</v>
      </c>
      <c r="J4" s="94"/>
      <c r="K4" s="94"/>
      <c r="L4" s="94"/>
    </row>
    <row r="5" spans="2:12" ht="35.25" customHeight="1" x14ac:dyDescent="0.25">
      <c r="B5" s="12"/>
      <c r="C5" s="26" t="s">
        <v>146</v>
      </c>
      <c r="D5" s="97"/>
      <c r="E5" s="97"/>
      <c r="F5" s="97" t="s">
        <v>19</v>
      </c>
      <c r="G5" s="97"/>
      <c r="H5" s="97"/>
      <c r="I5" s="94"/>
      <c r="J5" s="94"/>
      <c r="K5" s="94"/>
      <c r="L5" s="94"/>
    </row>
    <row r="6" spans="2:12" ht="36" x14ac:dyDescent="0.25">
      <c r="C6" s="2" t="s">
        <v>72</v>
      </c>
      <c r="D6" s="85" t="s">
        <v>269</v>
      </c>
      <c r="E6" s="6" t="s">
        <v>147</v>
      </c>
      <c r="F6" s="9">
        <v>34320</v>
      </c>
      <c r="G6" s="51">
        <v>60</v>
      </c>
      <c r="H6" s="42" t="s">
        <v>136</v>
      </c>
      <c r="I6" s="93" t="s">
        <v>169</v>
      </c>
      <c r="J6" s="93"/>
      <c r="K6" s="93"/>
      <c r="L6" s="93"/>
    </row>
    <row r="7" spans="2:12" ht="63" customHeight="1" x14ac:dyDescent="0.25">
      <c r="C7" s="2" t="s">
        <v>73</v>
      </c>
      <c r="D7" s="51" t="s">
        <v>148</v>
      </c>
      <c r="E7" s="51" t="s">
        <v>149</v>
      </c>
      <c r="F7" s="9">
        <v>41207</v>
      </c>
      <c r="G7" s="51">
        <v>62</v>
      </c>
      <c r="H7" s="42" t="s">
        <v>136</v>
      </c>
      <c r="I7" s="93" t="s">
        <v>169</v>
      </c>
      <c r="J7" s="93"/>
      <c r="K7" s="93"/>
      <c r="L7" s="93"/>
    </row>
    <row r="8" spans="2:12" ht="36" x14ac:dyDescent="0.25">
      <c r="C8" s="2" t="s">
        <v>92</v>
      </c>
      <c r="D8" s="51" t="s">
        <v>150</v>
      </c>
      <c r="E8" s="51" t="s">
        <v>150</v>
      </c>
      <c r="F8" s="9" t="s">
        <v>150</v>
      </c>
      <c r="G8" s="51" t="s">
        <v>150</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ht="45" customHeight="1" x14ac:dyDescent="0.25">
      <c r="C14" s="95" t="s">
        <v>74</v>
      </c>
      <c r="D14" s="95"/>
      <c r="E14" s="95"/>
    </row>
    <row r="15" spans="2:12" ht="36.75" customHeight="1" x14ac:dyDescent="0.25">
      <c r="C15" s="95" t="s">
        <v>75</v>
      </c>
      <c r="D15" s="95"/>
      <c r="E15" s="55" t="s">
        <v>81</v>
      </c>
    </row>
    <row r="16" spans="2:12" ht="45" x14ac:dyDescent="0.25">
      <c r="C16" s="95"/>
      <c r="D16" s="95"/>
      <c r="E16" s="55" t="s">
        <v>82</v>
      </c>
    </row>
    <row r="17" spans="2:18" x14ac:dyDescent="0.25">
      <c r="P17" s="94" t="s">
        <v>22</v>
      </c>
      <c r="Q17" s="94"/>
    </row>
    <row r="18" spans="2:18" ht="60" x14ac:dyDescent="0.25">
      <c r="B18" s="4"/>
      <c r="C18" s="1" t="s">
        <v>15</v>
      </c>
      <c r="D18" s="62" t="s">
        <v>77</v>
      </c>
      <c r="E18" s="49" t="s">
        <v>78</v>
      </c>
      <c r="F18" s="49" t="s">
        <v>79</v>
      </c>
      <c r="G18" s="94" t="s">
        <v>5</v>
      </c>
      <c r="H18" s="94"/>
      <c r="I18" s="1" t="s">
        <v>10</v>
      </c>
      <c r="J18" s="1" t="s">
        <v>11</v>
      </c>
      <c r="K18" s="1" t="s">
        <v>12</v>
      </c>
      <c r="L18" s="19" t="s">
        <v>16</v>
      </c>
      <c r="M18" s="19" t="s">
        <v>20</v>
      </c>
      <c r="N18" s="19" t="s">
        <v>21</v>
      </c>
      <c r="O18" s="19" t="s">
        <v>8</v>
      </c>
      <c r="P18" s="49" t="s">
        <v>13</v>
      </c>
      <c r="Q18" s="19" t="s">
        <v>14</v>
      </c>
      <c r="R18" s="19" t="s">
        <v>9</v>
      </c>
    </row>
    <row r="19" spans="2:18" ht="60" x14ac:dyDescent="0.25">
      <c r="B19" s="4"/>
      <c r="C19" s="16">
        <v>8</v>
      </c>
      <c r="D19" s="15" t="s">
        <v>170</v>
      </c>
      <c r="E19" s="15" t="s">
        <v>146</v>
      </c>
      <c r="F19" s="52" t="s">
        <v>136</v>
      </c>
      <c r="G19" s="9">
        <v>35581</v>
      </c>
      <c r="H19" s="9">
        <v>36100</v>
      </c>
      <c r="I19" s="24">
        <f>+H19-G19</f>
        <v>519</v>
      </c>
      <c r="J19" s="25">
        <f>+I19/30</f>
        <v>17.3</v>
      </c>
      <c r="K19" s="18">
        <f>+J19/12</f>
        <v>1.4416666666666667</v>
      </c>
      <c r="L19" s="52" t="s">
        <v>136</v>
      </c>
      <c r="M19" s="52">
        <v>50</v>
      </c>
      <c r="N19" s="52">
        <v>50</v>
      </c>
      <c r="O19" s="52" t="s">
        <v>136</v>
      </c>
      <c r="P19" s="52" t="s">
        <v>13</v>
      </c>
      <c r="Q19" s="52" t="s">
        <v>82</v>
      </c>
      <c r="R19" s="7"/>
    </row>
    <row r="20" spans="2:18" ht="75" x14ac:dyDescent="0.25">
      <c r="B20" s="4"/>
      <c r="C20" s="16">
        <v>1</v>
      </c>
      <c r="D20" s="15" t="s">
        <v>171</v>
      </c>
      <c r="E20" s="15" t="s">
        <v>146</v>
      </c>
      <c r="F20" s="52" t="s">
        <v>150</v>
      </c>
      <c r="G20" s="9">
        <v>35780</v>
      </c>
      <c r="H20" s="9">
        <v>36769</v>
      </c>
      <c r="I20" s="24">
        <f t="shared" ref="I20:I25" si="0">+H20-G20</f>
        <v>989</v>
      </c>
      <c r="J20" s="25">
        <f>+I20/30</f>
        <v>32.966666666666669</v>
      </c>
      <c r="K20" s="63"/>
      <c r="L20" s="6" t="s">
        <v>136</v>
      </c>
      <c r="M20" s="6">
        <v>40</v>
      </c>
      <c r="N20" s="6">
        <v>40</v>
      </c>
      <c r="O20" s="6" t="s">
        <v>150</v>
      </c>
      <c r="P20" s="6" t="s">
        <v>13</v>
      </c>
      <c r="Q20" s="6"/>
      <c r="R20" s="7" t="s">
        <v>172</v>
      </c>
    </row>
    <row r="21" spans="2:18" ht="60" x14ac:dyDescent="0.25">
      <c r="B21" s="4"/>
      <c r="C21" s="16">
        <v>2</v>
      </c>
      <c r="D21" s="15" t="s">
        <v>173</v>
      </c>
      <c r="E21" s="15" t="s">
        <v>146</v>
      </c>
      <c r="F21" s="6" t="s">
        <v>136</v>
      </c>
      <c r="G21" s="9">
        <v>36770</v>
      </c>
      <c r="H21" s="9">
        <v>37873</v>
      </c>
      <c r="I21" s="24">
        <f>+H21-G21</f>
        <v>1103</v>
      </c>
      <c r="J21" s="25">
        <f>+I21/30</f>
        <v>36.766666666666666</v>
      </c>
      <c r="K21" s="18">
        <f t="shared" ref="K21:K25" si="1">+J21/12</f>
        <v>3.0638888888888887</v>
      </c>
      <c r="L21" s="6" t="s">
        <v>136</v>
      </c>
      <c r="M21" s="6">
        <v>41</v>
      </c>
      <c r="N21" s="6">
        <v>41</v>
      </c>
      <c r="O21" s="51" t="s">
        <v>136</v>
      </c>
      <c r="P21" s="6" t="s">
        <v>13</v>
      </c>
      <c r="Q21" s="51" t="s">
        <v>82</v>
      </c>
      <c r="R21" s="7"/>
    </row>
    <row r="22" spans="2:18" ht="60" x14ac:dyDescent="0.25">
      <c r="B22" s="4"/>
      <c r="C22" s="16">
        <v>3</v>
      </c>
      <c r="D22" s="15" t="s">
        <v>137</v>
      </c>
      <c r="E22" s="15" t="s">
        <v>146</v>
      </c>
      <c r="F22" s="6" t="s">
        <v>136</v>
      </c>
      <c r="G22" s="9">
        <v>38355</v>
      </c>
      <c r="H22" s="9">
        <v>38401</v>
      </c>
      <c r="I22" s="24">
        <f t="shared" si="0"/>
        <v>46</v>
      </c>
      <c r="J22" s="25">
        <f t="shared" ref="J22:J25" si="2">+I22/30</f>
        <v>1.5333333333333334</v>
      </c>
      <c r="K22" s="18">
        <f t="shared" si="1"/>
        <v>0.1277777777777778</v>
      </c>
      <c r="L22" s="6" t="s">
        <v>136</v>
      </c>
      <c r="M22" s="6">
        <v>42</v>
      </c>
      <c r="N22" s="6">
        <v>43</v>
      </c>
      <c r="O22" s="51" t="s">
        <v>136</v>
      </c>
      <c r="P22" s="6" t="s">
        <v>13</v>
      </c>
      <c r="Q22" s="51" t="s">
        <v>82</v>
      </c>
      <c r="R22" s="7"/>
    </row>
    <row r="23" spans="2:18" ht="60" x14ac:dyDescent="0.25">
      <c r="B23" s="4"/>
      <c r="C23" s="16">
        <v>4</v>
      </c>
      <c r="D23" s="15" t="s">
        <v>137</v>
      </c>
      <c r="E23" s="15" t="s">
        <v>146</v>
      </c>
      <c r="F23" s="6" t="s">
        <v>136</v>
      </c>
      <c r="G23" s="9">
        <v>38428</v>
      </c>
      <c r="H23" s="9">
        <v>38749</v>
      </c>
      <c r="I23" s="24">
        <f t="shared" si="0"/>
        <v>321</v>
      </c>
      <c r="J23" s="25">
        <f t="shared" si="2"/>
        <v>10.7</v>
      </c>
      <c r="K23" s="18">
        <f t="shared" si="1"/>
        <v>0.89166666666666661</v>
      </c>
      <c r="L23" s="6" t="s">
        <v>136</v>
      </c>
      <c r="M23" s="6">
        <v>43</v>
      </c>
      <c r="N23" s="6">
        <v>44</v>
      </c>
      <c r="O23" s="51" t="s">
        <v>136</v>
      </c>
      <c r="P23" s="6" t="s">
        <v>13</v>
      </c>
      <c r="Q23" s="51" t="s">
        <v>82</v>
      </c>
      <c r="R23" s="7"/>
    </row>
    <row r="24" spans="2:18" ht="30" x14ac:dyDescent="0.25">
      <c r="B24" s="4"/>
      <c r="C24" s="16">
        <v>7</v>
      </c>
      <c r="D24" s="15" t="s">
        <v>170</v>
      </c>
      <c r="E24" s="15" t="s">
        <v>146</v>
      </c>
      <c r="F24" s="52" t="s">
        <v>136</v>
      </c>
      <c r="G24" s="9">
        <v>38807</v>
      </c>
      <c r="H24" s="9">
        <v>39245</v>
      </c>
      <c r="I24" s="24">
        <f>+H24-G24</f>
        <v>438</v>
      </c>
      <c r="J24" s="25">
        <f>+I24/30</f>
        <v>14.6</v>
      </c>
      <c r="K24" s="18">
        <f>+J24/12</f>
        <v>1.2166666666666666</v>
      </c>
      <c r="L24" s="52" t="s">
        <v>136</v>
      </c>
      <c r="M24" s="52">
        <v>49</v>
      </c>
      <c r="N24" s="52">
        <v>49</v>
      </c>
      <c r="O24" s="52" t="s">
        <v>136</v>
      </c>
      <c r="P24" s="52" t="s">
        <v>13</v>
      </c>
      <c r="Q24" s="52" t="s">
        <v>81</v>
      </c>
      <c r="R24" s="7"/>
    </row>
    <row r="25" spans="2:18" ht="60" x14ac:dyDescent="0.25">
      <c r="B25" s="4"/>
      <c r="C25" s="16">
        <v>5</v>
      </c>
      <c r="D25" s="15" t="s">
        <v>137</v>
      </c>
      <c r="E25" s="15" t="s">
        <v>146</v>
      </c>
      <c r="F25" s="6" t="s">
        <v>136</v>
      </c>
      <c r="G25" s="9">
        <v>39245</v>
      </c>
      <c r="H25" s="9">
        <v>39336</v>
      </c>
      <c r="I25" s="24">
        <f t="shared" si="0"/>
        <v>91</v>
      </c>
      <c r="J25" s="25">
        <f t="shared" si="2"/>
        <v>3.0333333333333332</v>
      </c>
      <c r="K25" s="18">
        <f t="shared" si="1"/>
        <v>0.25277777777777777</v>
      </c>
      <c r="L25" s="6" t="s">
        <v>136</v>
      </c>
      <c r="M25" s="6">
        <v>44</v>
      </c>
      <c r="N25" s="6">
        <v>45</v>
      </c>
      <c r="O25" s="51" t="s">
        <v>136</v>
      </c>
      <c r="P25" s="6" t="s">
        <v>13</v>
      </c>
      <c r="Q25" s="51" t="s">
        <v>82</v>
      </c>
      <c r="R25" s="7"/>
    </row>
    <row r="26" spans="2:18" ht="60" x14ac:dyDescent="0.25">
      <c r="B26" s="4"/>
      <c r="C26" s="16">
        <v>6</v>
      </c>
      <c r="D26" s="15" t="s">
        <v>137</v>
      </c>
      <c r="E26" s="15" t="s">
        <v>146</v>
      </c>
      <c r="F26" s="52" t="s">
        <v>136</v>
      </c>
      <c r="G26" s="9">
        <v>39366</v>
      </c>
      <c r="H26" s="9">
        <v>39548</v>
      </c>
      <c r="I26" s="24">
        <f t="shared" ref="I26:I28" si="3">+H26-G26</f>
        <v>182</v>
      </c>
      <c r="J26" s="25">
        <f t="shared" ref="J26:J28" si="4">+I26/30</f>
        <v>6.0666666666666664</v>
      </c>
      <c r="K26" s="18">
        <f t="shared" ref="K26:K28" si="5">+J26/12</f>
        <v>0.50555555555555554</v>
      </c>
      <c r="L26" s="52" t="s">
        <v>136</v>
      </c>
      <c r="M26" s="52">
        <v>46</v>
      </c>
      <c r="N26" s="52">
        <v>47</v>
      </c>
      <c r="O26" s="52" t="s">
        <v>136</v>
      </c>
      <c r="P26" s="52" t="s">
        <v>13</v>
      </c>
      <c r="Q26" s="52" t="s">
        <v>82</v>
      </c>
      <c r="R26" s="7"/>
    </row>
    <row r="27" spans="2:18" ht="45" x14ac:dyDescent="0.25">
      <c r="B27" s="4"/>
      <c r="C27" s="16">
        <v>9</v>
      </c>
      <c r="D27" s="15" t="s">
        <v>174</v>
      </c>
      <c r="E27" s="15" t="s">
        <v>146</v>
      </c>
      <c r="F27" s="52" t="s">
        <v>136</v>
      </c>
      <c r="G27" s="9">
        <v>39569</v>
      </c>
      <c r="H27" s="9">
        <v>41060</v>
      </c>
      <c r="I27" s="24">
        <f t="shared" si="3"/>
        <v>1491</v>
      </c>
      <c r="J27" s="25">
        <f t="shared" si="4"/>
        <v>49.7</v>
      </c>
      <c r="K27" s="18">
        <f t="shared" si="5"/>
        <v>4.1416666666666666</v>
      </c>
      <c r="L27" s="52" t="s">
        <v>136</v>
      </c>
      <c r="M27" s="52">
        <v>51</v>
      </c>
      <c r="N27" s="52">
        <v>51</v>
      </c>
      <c r="O27" s="52" t="s">
        <v>136</v>
      </c>
      <c r="P27" s="52" t="s">
        <v>13</v>
      </c>
      <c r="Q27" s="52" t="s">
        <v>81</v>
      </c>
      <c r="R27" s="7"/>
    </row>
    <row r="28" spans="2:18" ht="60" x14ac:dyDescent="0.25">
      <c r="B28" s="4"/>
      <c r="C28" s="16">
        <v>10</v>
      </c>
      <c r="D28" s="15" t="s">
        <v>175</v>
      </c>
      <c r="E28" s="15" t="s">
        <v>146</v>
      </c>
      <c r="F28" s="52" t="s">
        <v>136</v>
      </c>
      <c r="G28" s="9">
        <v>41091</v>
      </c>
      <c r="H28" s="9">
        <v>41455</v>
      </c>
      <c r="I28" s="24">
        <f t="shared" si="3"/>
        <v>364</v>
      </c>
      <c r="J28" s="25">
        <f t="shared" si="4"/>
        <v>12.133333333333333</v>
      </c>
      <c r="K28" s="18">
        <f t="shared" si="5"/>
        <v>1.0111111111111111</v>
      </c>
      <c r="L28" s="52" t="s">
        <v>136</v>
      </c>
      <c r="M28" s="52">
        <v>52</v>
      </c>
      <c r="N28" s="52">
        <v>59</v>
      </c>
      <c r="O28" s="52" t="s">
        <v>136</v>
      </c>
      <c r="P28" s="52" t="s">
        <v>13</v>
      </c>
      <c r="Q28" s="52" t="s">
        <v>82</v>
      </c>
      <c r="R28" s="7"/>
    </row>
    <row r="29" spans="2:18" ht="33" customHeight="1" x14ac:dyDescent="0.2">
      <c r="E29" s="54" t="s">
        <v>132</v>
      </c>
      <c r="K29" s="18">
        <f>SUM(K19:K28)</f>
        <v>12.652777777777779</v>
      </c>
    </row>
    <row r="30" spans="2:18" ht="36" x14ac:dyDescent="0.25">
      <c r="C30" s="27" t="s">
        <v>23</v>
      </c>
      <c r="D30" s="28">
        <f>+K29</f>
        <v>12.652777777777779</v>
      </c>
      <c r="E30" s="42" t="s">
        <v>136</v>
      </c>
    </row>
    <row r="31" spans="2:18" x14ac:dyDescent="0.25">
      <c r="C31" s="27" t="s">
        <v>24</v>
      </c>
      <c r="D31" s="6">
        <v>8</v>
      </c>
    </row>
    <row r="32" spans="2:18" x14ac:dyDescent="0.2">
      <c r="C32" s="27" t="s">
        <v>25</v>
      </c>
      <c r="D32" s="28">
        <f>+D30-D31</f>
        <v>4.6527777777777786</v>
      </c>
      <c r="E32" s="54" t="s">
        <v>132</v>
      </c>
    </row>
    <row r="33" spans="3:6" ht="36" x14ac:dyDescent="0.25">
      <c r="C33" s="27" t="s">
        <v>27</v>
      </c>
      <c r="D33" s="28">
        <f>+K19+K21+K22+K23+K24+K25+K26+K27+K28</f>
        <v>12.652777777777779</v>
      </c>
      <c r="E33" s="42" t="s">
        <v>136</v>
      </c>
    </row>
    <row r="34" spans="3:6" ht="45" x14ac:dyDescent="0.25">
      <c r="C34" s="27" t="s">
        <v>28</v>
      </c>
      <c r="D34" s="6">
        <v>5</v>
      </c>
      <c r="E34" s="29" t="str">
        <f>+E15</f>
        <v>Gerencia de proyectos</v>
      </c>
      <c r="F34" s="29" t="str">
        <f>+E16</f>
        <v>En redes de transmisión y/o instalación y/o operación de equipos de telecomunicaciones</v>
      </c>
    </row>
    <row r="35" spans="3:6" x14ac:dyDescent="0.25">
      <c r="C35" s="27" t="s">
        <v>26</v>
      </c>
      <c r="D35" s="28">
        <f>+D33-D34</f>
        <v>7.6527777777777786</v>
      </c>
      <c r="E35" s="28">
        <f>+K24+K27</f>
        <v>5.3583333333333334</v>
      </c>
      <c r="F35" s="28">
        <f>+K19+K21+K22+K23+K25+K26+K28</f>
        <v>7.2944444444444452</v>
      </c>
    </row>
    <row r="37" spans="3:6" ht="36" x14ac:dyDescent="0.25">
      <c r="C37" s="50" t="s">
        <v>91</v>
      </c>
      <c r="D37" s="42" t="s">
        <v>150</v>
      </c>
    </row>
  </sheetData>
  <mergeCells count="13">
    <mergeCell ref="G18:H18"/>
    <mergeCell ref="D4:D5"/>
    <mergeCell ref="E4:E5"/>
    <mergeCell ref="F4:F5"/>
    <mergeCell ref="H4:H5"/>
    <mergeCell ref="C15:D16"/>
    <mergeCell ref="I8:L8"/>
    <mergeCell ref="P17:Q17"/>
    <mergeCell ref="C14:E14"/>
    <mergeCell ref="G4:G5"/>
    <mergeCell ref="I4:L5"/>
    <mergeCell ref="I6:L6"/>
    <mergeCell ref="I7:L7"/>
  </mergeCells>
  <conditionalFormatting sqref="A1:XFD3 A4:I4 A5:H5 M4:XFD8 A9:XFD14 A15:C15 E15:XFD16 A16:B16 A6:C8 A17:XFD1048576 E6:I6">
    <cfRule type="cellIs" dxfId="367" priority="9" operator="equal">
      <formula>"NO"</formula>
    </cfRule>
    <cfRule type="cellIs" dxfId="366" priority="10" operator="equal">
      <formula>"SI"</formula>
    </cfRule>
  </conditionalFormatting>
  <conditionalFormatting sqref="D7:I7">
    <cfRule type="cellIs" dxfId="365" priority="5" operator="equal">
      <formula>"NO"</formula>
    </cfRule>
    <cfRule type="cellIs" dxfId="364" priority="6" operator="equal">
      <formula>"SI"</formula>
    </cfRule>
  </conditionalFormatting>
  <conditionalFormatting sqref="D8:I8">
    <cfRule type="cellIs" dxfId="363" priority="3" operator="equal">
      <formula>"NO"</formula>
    </cfRule>
    <cfRule type="cellIs" dxfId="362" priority="4" operator="equal">
      <formula>"SI"</formula>
    </cfRule>
  </conditionalFormatting>
  <conditionalFormatting sqref="D6">
    <cfRule type="cellIs" dxfId="361" priority="1" operator="equal">
      <formula>"NO"</formula>
    </cfRule>
    <cfRule type="cellIs" dxfId="360" priority="2" operator="equal">
      <formula>"SI"</formula>
    </cfRule>
  </conditionalFormatting>
  <dataValidations count="1">
    <dataValidation type="list" allowBlank="1" showInputMessage="1" showErrorMessage="1" sqref="Q19:Q28">
      <formula1>$E$15:$E$16</formula1>
    </dataValidation>
  </dataValidations>
  <pageMargins left="0.7" right="0.7" top="0.75" bottom="0.75" header="0.3" footer="0.3"/>
  <pageSetup scale="21" orientation="portrait" r:id="rId1"/>
  <ignoredErrors>
    <ignoredError sqref="D32 D34:D35" evalError="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38"/>
  <sheetViews>
    <sheetView zoomScale="85" zoomScaleNormal="85" zoomScaleSheetLayoutView="10" workbookViewId="0">
      <selection activeCell="A29" sqref="A29"/>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86" t="s">
        <v>71</v>
      </c>
      <c r="D4" s="96" t="s">
        <v>18</v>
      </c>
      <c r="E4" s="96" t="s">
        <v>7</v>
      </c>
      <c r="F4" s="96" t="s">
        <v>19</v>
      </c>
      <c r="G4" s="96" t="s">
        <v>63</v>
      </c>
      <c r="H4" s="96" t="s">
        <v>8</v>
      </c>
      <c r="I4" s="94" t="s">
        <v>9</v>
      </c>
      <c r="J4" s="94"/>
      <c r="K4" s="94"/>
      <c r="L4" s="94"/>
    </row>
    <row r="5" spans="2:12" ht="35.25" customHeight="1" x14ac:dyDescent="0.25">
      <c r="B5" s="12"/>
      <c r="C5" s="26" t="s">
        <v>287</v>
      </c>
      <c r="D5" s="97"/>
      <c r="E5" s="97"/>
      <c r="F5" s="97" t="s">
        <v>19</v>
      </c>
      <c r="G5" s="97"/>
      <c r="H5" s="97"/>
      <c r="I5" s="94"/>
      <c r="J5" s="94"/>
      <c r="K5" s="94"/>
      <c r="L5" s="94"/>
    </row>
    <row r="6" spans="2:12" ht="36" x14ac:dyDescent="0.25">
      <c r="C6" s="2" t="s">
        <v>72</v>
      </c>
      <c r="D6" s="85" t="s">
        <v>269</v>
      </c>
      <c r="E6" s="85" t="s">
        <v>270</v>
      </c>
      <c r="F6" s="9">
        <v>26872</v>
      </c>
      <c r="G6" s="85">
        <v>69</v>
      </c>
      <c r="H6" s="42" t="s">
        <v>136</v>
      </c>
      <c r="I6" s="93" t="s">
        <v>169</v>
      </c>
      <c r="J6" s="93"/>
      <c r="K6" s="93"/>
      <c r="L6" s="93"/>
    </row>
    <row r="7" spans="2:12" ht="63" customHeight="1" x14ac:dyDescent="0.25">
      <c r="C7" s="2" t="s">
        <v>73</v>
      </c>
      <c r="D7" s="85" t="s">
        <v>271</v>
      </c>
      <c r="E7" s="85" t="s">
        <v>272</v>
      </c>
      <c r="F7" s="9">
        <v>32132</v>
      </c>
      <c r="G7" s="85">
        <v>70</v>
      </c>
      <c r="H7" s="42" t="s">
        <v>136</v>
      </c>
      <c r="I7" s="93" t="s">
        <v>169</v>
      </c>
      <c r="J7" s="93"/>
      <c r="K7" s="93"/>
      <c r="L7" s="93"/>
    </row>
    <row r="8" spans="2:12" ht="36" x14ac:dyDescent="0.25">
      <c r="C8" s="2" t="s">
        <v>92</v>
      </c>
      <c r="D8" s="85" t="s">
        <v>299</v>
      </c>
      <c r="E8" s="85" t="s">
        <v>300</v>
      </c>
      <c r="F8" s="9">
        <v>31811</v>
      </c>
      <c r="G8" s="85">
        <v>118</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ht="45" customHeight="1" x14ac:dyDescent="0.25">
      <c r="C14" s="95" t="s">
        <v>74</v>
      </c>
      <c r="D14" s="95"/>
      <c r="E14" s="95"/>
    </row>
    <row r="15" spans="2:12" ht="36.75" customHeight="1" x14ac:dyDescent="0.25">
      <c r="C15" s="95" t="s">
        <v>75</v>
      </c>
      <c r="D15" s="95"/>
      <c r="E15" s="55" t="s">
        <v>81</v>
      </c>
    </row>
    <row r="16" spans="2:12" ht="45" x14ac:dyDescent="0.25">
      <c r="C16" s="95"/>
      <c r="D16" s="95"/>
      <c r="E16" s="55" t="s">
        <v>82</v>
      </c>
    </row>
    <row r="17" spans="2:18" x14ac:dyDescent="0.25">
      <c r="P17" s="94" t="s">
        <v>22</v>
      </c>
      <c r="Q17" s="94"/>
    </row>
    <row r="18" spans="2:18" ht="60" x14ac:dyDescent="0.25">
      <c r="B18" s="4"/>
      <c r="C18" s="86" t="s">
        <v>15</v>
      </c>
      <c r="D18" s="86" t="s">
        <v>77</v>
      </c>
      <c r="E18" s="86" t="s">
        <v>78</v>
      </c>
      <c r="F18" s="86" t="s">
        <v>79</v>
      </c>
      <c r="G18" s="94" t="s">
        <v>5</v>
      </c>
      <c r="H18" s="94"/>
      <c r="I18" s="86" t="s">
        <v>10</v>
      </c>
      <c r="J18" s="86" t="s">
        <v>11</v>
      </c>
      <c r="K18" s="86" t="s">
        <v>12</v>
      </c>
      <c r="L18" s="86" t="s">
        <v>16</v>
      </c>
      <c r="M18" s="86" t="s">
        <v>20</v>
      </c>
      <c r="N18" s="86" t="s">
        <v>21</v>
      </c>
      <c r="O18" s="86" t="s">
        <v>8</v>
      </c>
      <c r="P18" s="86" t="s">
        <v>13</v>
      </c>
      <c r="Q18" s="86" t="s">
        <v>14</v>
      </c>
      <c r="R18" s="86" t="s">
        <v>9</v>
      </c>
    </row>
    <row r="19" spans="2:18" ht="30" x14ac:dyDescent="0.25">
      <c r="B19" s="4"/>
      <c r="C19" s="16">
        <v>1</v>
      </c>
      <c r="D19" s="15" t="s">
        <v>273</v>
      </c>
      <c r="E19" s="15" t="s">
        <v>287</v>
      </c>
      <c r="F19" s="85" t="s">
        <v>136</v>
      </c>
      <c r="G19" s="9">
        <v>26842</v>
      </c>
      <c r="H19" s="9">
        <v>29417</v>
      </c>
      <c r="I19" s="24">
        <f>+H19-G19-30</f>
        <v>2545</v>
      </c>
      <c r="J19" s="25">
        <f>+I19/30</f>
        <v>84.833333333333329</v>
      </c>
      <c r="K19" s="18">
        <f>+J19/12</f>
        <v>7.0694444444444438</v>
      </c>
      <c r="L19" s="85" t="s">
        <v>136</v>
      </c>
      <c r="M19" s="85">
        <v>74</v>
      </c>
      <c r="N19" s="85">
        <v>76</v>
      </c>
      <c r="O19" s="85" t="s">
        <v>136</v>
      </c>
      <c r="P19" s="85" t="s">
        <v>13</v>
      </c>
      <c r="Q19" s="85"/>
      <c r="R19" s="7" t="s">
        <v>288</v>
      </c>
    </row>
    <row r="20" spans="2:18" ht="60" x14ac:dyDescent="0.25">
      <c r="B20" s="4"/>
      <c r="C20" s="16">
        <v>2</v>
      </c>
      <c r="D20" s="15" t="s">
        <v>273</v>
      </c>
      <c r="E20" s="15" t="s">
        <v>287</v>
      </c>
      <c r="F20" s="85" t="s">
        <v>136</v>
      </c>
      <c r="G20" s="9">
        <v>29418</v>
      </c>
      <c r="H20" s="9">
        <v>29895</v>
      </c>
      <c r="I20" s="24">
        <f>+H20-G20</f>
        <v>477</v>
      </c>
      <c r="J20" s="25">
        <f>+I20/30</f>
        <v>15.9</v>
      </c>
      <c r="K20" s="92">
        <f t="shared" ref="K20:K28" si="0">+J20/12</f>
        <v>1.325</v>
      </c>
      <c r="L20" s="85" t="s">
        <v>136</v>
      </c>
      <c r="M20" s="85">
        <v>74</v>
      </c>
      <c r="N20" s="85">
        <v>76</v>
      </c>
      <c r="O20" s="85" t="s">
        <v>136</v>
      </c>
      <c r="P20" s="85" t="s">
        <v>13</v>
      </c>
      <c r="Q20" s="85" t="s">
        <v>82</v>
      </c>
      <c r="R20" s="7"/>
    </row>
    <row r="21" spans="2:18" ht="30" x14ac:dyDescent="0.25">
      <c r="B21" s="4"/>
      <c r="C21" s="16">
        <v>3</v>
      </c>
      <c r="D21" s="15" t="s">
        <v>273</v>
      </c>
      <c r="E21" s="15" t="s">
        <v>287</v>
      </c>
      <c r="F21" s="85" t="s">
        <v>136</v>
      </c>
      <c r="G21" s="9">
        <v>29977</v>
      </c>
      <c r="H21" s="9">
        <v>30851</v>
      </c>
      <c r="I21" s="24">
        <f>+H21-G21</f>
        <v>874</v>
      </c>
      <c r="J21" s="25">
        <f>+I21/30</f>
        <v>29.133333333333333</v>
      </c>
      <c r="K21" s="63"/>
      <c r="L21" s="85" t="s">
        <v>136</v>
      </c>
      <c r="M21" s="85">
        <v>74</v>
      </c>
      <c r="N21" s="85">
        <v>76</v>
      </c>
      <c r="O21" s="85" t="s">
        <v>150</v>
      </c>
      <c r="P21" s="85"/>
      <c r="Q21" s="85"/>
      <c r="R21" s="7" t="s">
        <v>333</v>
      </c>
    </row>
    <row r="22" spans="2:18" ht="30" x14ac:dyDescent="0.25">
      <c r="B22" s="4"/>
      <c r="C22" s="16">
        <v>4</v>
      </c>
      <c r="D22" s="15" t="s">
        <v>273</v>
      </c>
      <c r="E22" s="15" t="s">
        <v>287</v>
      </c>
      <c r="F22" s="85" t="s">
        <v>150</v>
      </c>
      <c r="G22" s="9">
        <v>30852</v>
      </c>
      <c r="H22" s="9">
        <v>31326</v>
      </c>
      <c r="I22" s="24">
        <f>+H22-G22</f>
        <v>474</v>
      </c>
      <c r="J22" s="25">
        <f>+I22/30</f>
        <v>15.8</v>
      </c>
      <c r="K22" s="63"/>
      <c r="L22" s="85" t="s">
        <v>136</v>
      </c>
      <c r="M22" s="85">
        <v>74</v>
      </c>
      <c r="N22" s="85">
        <v>76</v>
      </c>
      <c r="O22" s="85" t="s">
        <v>150</v>
      </c>
      <c r="P22" s="85"/>
      <c r="Q22" s="85"/>
      <c r="R22" s="7" t="s">
        <v>303</v>
      </c>
    </row>
    <row r="23" spans="2:18" ht="60" x14ac:dyDescent="0.25">
      <c r="B23" s="4"/>
      <c r="C23" s="16">
        <v>5</v>
      </c>
      <c r="D23" s="15" t="s">
        <v>273</v>
      </c>
      <c r="E23" s="15" t="s">
        <v>287</v>
      </c>
      <c r="F23" s="85" t="s">
        <v>136</v>
      </c>
      <c r="G23" s="9">
        <v>32241</v>
      </c>
      <c r="H23" s="9">
        <v>33448</v>
      </c>
      <c r="I23" s="24">
        <f t="shared" ref="I23:I29" si="1">+H23-G23</f>
        <v>1207</v>
      </c>
      <c r="J23" s="25">
        <f t="shared" ref="J23:J29" si="2">+I23/30</f>
        <v>40.233333333333334</v>
      </c>
      <c r="K23" s="92">
        <f t="shared" si="0"/>
        <v>3.3527777777777779</v>
      </c>
      <c r="L23" s="85" t="s">
        <v>136</v>
      </c>
      <c r="M23" s="85">
        <v>74</v>
      </c>
      <c r="N23" s="85">
        <v>76</v>
      </c>
      <c r="O23" s="85" t="s">
        <v>136</v>
      </c>
      <c r="P23" s="85" t="s">
        <v>13</v>
      </c>
      <c r="Q23" s="85" t="s">
        <v>82</v>
      </c>
      <c r="R23" s="7" t="s">
        <v>289</v>
      </c>
    </row>
    <row r="24" spans="2:18" ht="45" x14ac:dyDescent="0.25">
      <c r="B24" s="4"/>
      <c r="C24" s="16">
        <v>6</v>
      </c>
      <c r="D24" s="15" t="s">
        <v>274</v>
      </c>
      <c r="E24" s="15" t="s">
        <v>287</v>
      </c>
      <c r="F24" s="85" t="s">
        <v>136</v>
      </c>
      <c r="G24" s="9">
        <v>33907</v>
      </c>
      <c r="H24" s="9">
        <v>35186</v>
      </c>
      <c r="I24" s="24">
        <f t="shared" si="1"/>
        <v>1279</v>
      </c>
      <c r="J24" s="25">
        <f t="shared" si="2"/>
        <v>42.633333333333333</v>
      </c>
      <c r="K24" s="92">
        <f t="shared" si="0"/>
        <v>3.5527777777777776</v>
      </c>
      <c r="L24" s="85" t="s">
        <v>136</v>
      </c>
      <c r="M24" s="85">
        <v>77</v>
      </c>
      <c r="N24" s="85">
        <v>77</v>
      </c>
      <c r="O24" s="85" t="s">
        <v>136</v>
      </c>
      <c r="P24" s="85" t="s">
        <v>13</v>
      </c>
      <c r="Q24" s="85" t="s">
        <v>81</v>
      </c>
      <c r="R24" s="7" t="s">
        <v>289</v>
      </c>
    </row>
    <row r="25" spans="2:18" ht="30" x14ac:dyDescent="0.25">
      <c r="B25" s="4"/>
      <c r="C25" s="16">
        <v>8</v>
      </c>
      <c r="D25" s="15" t="s">
        <v>301</v>
      </c>
      <c r="E25" s="15" t="s">
        <v>287</v>
      </c>
      <c r="F25" s="85" t="s">
        <v>136</v>
      </c>
      <c r="G25" s="9">
        <v>35339</v>
      </c>
      <c r="H25" s="9">
        <v>36012</v>
      </c>
      <c r="I25" s="24">
        <f t="shared" si="1"/>
        <v>673</v>
      </c>
      <c r="J25" s="25">
        <f t="shared" si="2"/>
        <v>22.433333333333334</v>
      </c>
      <c r="K25" s="18">
        <f t="shared" si="0"/>
        <v>1.8694444444444445</v>
      </c>
      <c r="L25" s="85" t="s">
        <v>136</v>
      </c>
      <c r="M25" s="85">
        <v>119</v>
      </c>
      <c r="N25" s="85">
        <v>119</v>
      </c>
      <c r="O25" s="85" t="s">
        <v>136</v>
      </c>
      <c r="P25" s="85" t="s">
        <v>13</v>
      </c>
      <c r="Q25" s="85" t="s">
        <v>81</v>
      </c>
      <c r="R25" s="7"/>
    </row>
    <row r="26" spans="2:18" ht="30" x14ac:dyDescent="0.25">
      <c r="B26" s="4"/>
      <c r="C26" s="16">
        <v>3</v>
      </c>
      <c r="D26" s="15" t="s">
        <v>304</v>
      </c>
      <c r="E26" s="15" t="s">
        <v>287</v>
      </c>
      <c r="F26" s="85" t="s">
        <v>136</v>
      </c>
      <c r="G26" s="9">
        <v>36013</v>
      </c>
      <c r="H26" s="9">
        <v>37827</v>
      </c>
      <c r="I26" s="24">
        <f>+H26-G26</f>
        <v>1814</v>
      </c>
      <c r="J26" s="25">
        <f>+I26/30</f>
        <v>60.466666666666669</v>
      </c>
      <c r="K26" s="18">
        <f t="shared" si="0"/>
        <v>5.0388888888888888</v>
      </c>
      <c r="L26" s="85" t="s">
        <v>136</v>
      </c>
      <c r="M26" s="85">
        <v>120</v>
      </c>
      <c r="N26" s="85">
        <v>121</v>
      </c>
      <c r="O26" s="85" t="s">
        <v>136</v>
      </c>
      <c r="P26" s="85" t="s">
        <v>13</v>
      </c>
      <c r="Q26" s="85" t="s">
        <v>81</v>
      </c>
      <c r="R26" s="7"/>
    </row>
    <row r="27" spans="2:18" ht="30" x14ac:dyDescent="0.25">
      <c r="B27" s="4"/>
      <c r="C27" s="16">
        <v>7</v>
      </c>
      <c r="D27" s="15" t="s">
        <v>200</v>
      </c>
      <c r="E27" s="15" t="s">
        <v>287</v>
      </c>
      <c r="F27" s="85" t="s">
        <v>136</v>
      </c>
      <c r="G27" s="9">
        <v>37587</v>
      </c>
      <c r="H27" s="9">
        <v>38061</v>
      </c>
      <c r="I27" s="24">
        <f>+H27-G27</f>
        <v>474</v>
      </c>
      <c r="J27" s="25">
        <f>+I27/30</f>
        <v>15.8</v>
      </c>
      <c r="K27" s="18">
        <f t="shared" si="0"/>
        <v>1.3166666666666667</v>
      </c>
      <c r="L27" s="85" t="s">
        <v>136</v>
      </c>
      <c r="M27" s="85">
        <v>122</v>
      </c>
      <c r="N27" s="85">
        <v>122</v>
      </c>
      <c r="O27" s="85" t="s">
        <v>136</v>
      </c>
      <c r="P27" s="85" t="s">
        <v>13</v>
      </c>
      <c r="Q27" s="85" t="s">
        <v>81</v>
      </c>
      <c r="R27" s="7"/>
    </row>
    <row r="28" spans="2:18" ht="30" x14ac:dyDescent="0.25">
      <c r="B28" s="4"/>
      <c r="C28" s="16">
        <v>9</v>
      </c>
      <c r="D28" s="15" t="s">
        <v>305</v>
      </c>
      <c r="E28" s="15" t="s">
        <v>287</v>
      </c>
      <c r="F28" s="85" t="s">
        <v>136</v>
      </c>
      <c r="G28" s="9">
        <v>38248</v>
      </c>
      <c r="H28" s="9">
        <v>38815</v>
      </c>
      <c r="I28" s="24">
        <f t="shared" si="1"/>
        <v>567</v>
      </c>
      <c r="J28" s="25">
        <f t="shared" si="2"/>
        <v>18.899999999999999</v>
      </c>
      <c r="K28" s="18">
        <f t="shared" si="0"/>
        <v>1.575</v>
      </c>
      <c r="L28" s="85" t="s">
        <v>136</v>
      </c>
      <c r="M28" s="85">
        <v>123</v>
      </c>
      <c r="N28" s="85">
        <v>123</v>
      </c>
      <c r="O28" s="85" t="s">
        <v>136</v>
      </c>
      <c r="P28" s="85" t="s">
        <v>13</v>
      </c>
      <c r="Q28" s="85" t="s">
        <v>81</v>
      </c>
      <c r="R28" s="7"/>
    </row>
    <row r="29" spans="2:18" ht="30" x14ac:dyDescent="0.25">
      <c r="B29" s="4"/>
      <c r="C29" s="16">
        <v>10</v>
      </c>
      <c r="D29" s="8" t="s">
        <v>274</v>
      </c>
      <c r="E29" s="15" t="s">
        <v>287</v>
      </c>
      <c r="F29" s="85" t="s">
        <v>136</v>
      </c>
      <c r="G29" s="9">
        <v>38821</v>
      </c>
      <c r="H29" s="9"/>
      <c r="I29" s="24">
        <f t="shared" si="1"/>
        <v>-38821</v>
      </c>
      <c r="J29" s="25">
        <f t="shared" si="2"/>
        <v>-1294.0333333333333</v>
      </c>
      <c r="K29" s="63"/>
      <c r="L29" s="85" t="s">
        <v>150</v>
      </c>
      <c r="M29" s="85">
        <v>124</v>
      </c>
      <c r="N29" s="85">
        <v>127</v>
      </c>
      <c r="O29" s="85" t="s">
        <v>150</v>
      </c>
      <c r="P29" s="85"/>
      <c r="Q29" s="85"/>
      <c r="R29" s="7" t="s">
        <v>306</v>
      </c>
    </row>
    <row r="30" spans="2:18" ht="33" customHeight="1" x14ac:dyDescent="0.2">
      <c r="E30" s="54" t="s">
        <v>132</v>
      </c>
      <c r="K30" s="18">
        <f>SUM(K19:K29)</f>
        <v>25.099999999999998</v>
      </c>
    </row>
    <row r="31" spans="2:18" ht="36" x14ac:dyDescent="0.25">
      <c r="C31" s="87" t="s">
        <v>23</v>
      </c>
      <c r="D31" s="88">
        <f>+K30</f>
        <v>25.099999999999998</v>
      </c>
      <c r="E31" s="42" t="s">
        <v>136</v>
      </c>
    </row>
    <row r="32" spans="2:18" x14ac:dyDescent="0.25">
      <c r="C32" s="87" t="s">
        <v>24</v>
      </c>
      <c r="D32" s="85">
        <v>8</v>
      </c>
    </row>
    <row r="33" spans="3:6" x14ac:dyDescent="0.2">
      <c r="C33" s="87" t="s">
        <v>25</v>
      </c>
      <c r="D33" s="88">
        <f>+D31-D32</f>
        <v>17.099999999999998</v>
      </c>
      <c r="E33" s="54" t="s">
        <v>132</v>
      </c>
    </row>
    <row r="34" spans="3:6" ht="36" x14ac:dyDescent="0.25">
      <c r="C34" s="87" t="s">
        <v>27</v>
      </c>
      <c r="D34" s="88">
        <f>+K20+K23+K24+K25+K26+K27+K28</f>
        <v>18.030555555555555</v>
      </c>
      <c r="E34" s="42" t="s">
        <v>136</v>
      </c>
    </row>
    <row r="35" spans="3:6" ht="45" x14ac:dyDescent="0.25">
      <c r="C35" s="87" t="s">
        <v>28</v>
      </c>
      <c r="D35" s="85">
        <v>5</v>
      </c>
      <c r="E35" s="86" t="str">
        <f>+E15</f>
        <v>Gerencia de proyectos</v>
      </c>
      <c r="F35" s="86" t="str">
        <f>+E16</f>
        <v>En redes de transmisión y/o instalación y/o operación de equipos de telecomunicaciones</v>
      </c>
    </row>
    <row r="36" spans="3:6" x14ac:dyDescent="0.25">
      <c r="C36" s="87" t="s">
        <v>26</v>
      </c>
      <c r="D36" s="88">
        <f>+D34-D35</f>
        <v>13.030555555555555</v>
      </c>
      <c r="E36" s="88">
        <f>+K24+K25+K26+K27+K28</f>
        <v>13.352777777777778</v>
      </c>
      <c r="F36" s="88">
        <f>+K20+K23</f>
        <v>4.677777777777778</v>
      </c>
    </row>
    <row r="38" spans="3:6" ht="36" x14ac:dyDescent="0.25">
      <c r="C38" s="87" t="s">
        <v>91</v>
      </c>
      <c r="D38" s="42" t="s">
        <v>150</v>
      </c>
    </row>
  </sheetData>
  <mergeCells count="13">
    <mergeCell ref="P17:Q17"/>
    <mergeCell ref="D4:D5"/>
    <mergeCell ref="E4:E5"/>
    <mergeCell ref="F4:F5"/>
    <mergeCell ref="G4:G5"/>
    <mergeCell ref="H4:H5"/>
    <mergeCell ref="I4:L5"/>
    <mergeCell ref="G18:H18"/>
    <mergeCell ref="I6:L6"/>
    <mergeCell ref="I7:L7"/>
    <mergeCell ref="I8:L8"/>
    <mergeCell ref="C14:E14"/>
    <mergeCell ref="C15:D16"/>
  </mergeCells>
  <conditionalFormatting sqref="A1:XFD3 A4:I4 A5:H5 A6:I6 M4:XFD8 A9:XFD14 A15:C15 E15:XFD16 A16:B16 A7:C8 A17:XFD1048576">
    <cfRule type="cellIs" dxfId="143" priority="5" operator="equal">
      <formula>"NO"</formula>
    </cfRule>
    <cfRule type="cellIs" dxfId="142" priority="6" operator="equal">
      <formula>"SI"</formula>
    </cfRule>
  </conditionalFormatting>
  <conditionalFormatting sqref="D7:I7">
    <cfRule type="cellIs" dxfId="141" priority="3" operator="equal">
      <formula>"NO"</formula>
    </cfRule>
    <cfRule type="cellIs" dxfId="140" priority="4" operator="equal">
      <formula>"SI"</formula>
    </cfRule>
  </conditionalFormatting>
  <conditionalFormatting sqref="D8:I8">
    <cfRule type="cellIs" dxfId="139" priority="1" operator="equal">
      <formula>"NO"</formula>
    </cfRule>
    <cfRule type="cellIs" dxfId="138" priority="2" operator="equal">
      <formula>"SI"</formula>
    </cfRule>
  </conditionalFormatting>
  <dataValidations count="1">
    <dataValidation type="list" allowBlank="1" showInputMessage="1" showErrorMessage="1" sqref="Q19:Q29">
      <formula1>$E$15:$E$16</formula1>
    </dataValidation>
  </dataValidations>
  <pageMargins left="0.7" right="0.7" top="0.75" bottom="0.75" header="0.3" footer="0.3"/>
  <pageSetup scale="2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32"/>
  <sheetViews>
    <sheetView zoomScale="85" zoomScaleNormal="85" zoomScaleSheetLayoutView="10" workbookViewId="0">
      <selection activeCell="A20" sqref="A20"/>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41.140625" style="4" customWidth="1"/>
    <col min="18" max="16384" width="11.42578125" style="4"/>
  </cols>
  <sheetData>
    <row r="2" spans="2:17" x14ac:dyDescent="0.25">
      <c r="B2" s="12" t="s">
        <v>69</v>
      </c>
      <c r="C2" s="3" t="s">
        <v>70</v>
      </c>
    </row>
    <row r="3" spans="2:17" ht="14.45" x14ac:dyDescent="0.35">
      <c r="B3" s="12"/>
      <c r="C3" s="3"/>
    </row>
    <row r="4" spans="2:17" ht="21" customHeight="1" x14ac:dyDescent="0.25">
      <c r="B4" s="12"/>
      <c r="C4" s="86" t="s">
        <v>87</v>
      </c>
      <c r="D4" s="96" t="s">
        <v>18</v>
      </c>
      <c r="E4" s="96" t="s">
        <v>7</v>
      </c>
      <c r="F4" s="96" t="s">
        <v>19</v>
      </c>
      <c r="G4" s="96" t="s">
        <v>63</v>
      </c>
      <c r="H4" s="96" t="s">
        <v>8</v>
      </c>
      <c r="I4" s="94" t="s">
        <v>9</v>
      </c>
      <c r="J4" s="94"/>
      <c r="K4" s="94"/>
      <c r="L4" s="94"/>
    </row>
    <row r="5" spans="2:17" ht="35.25" customHeight="1" x14ac:dyDescent="0.25">
      <c r="B5" s="12"/>
      <c r="C5" s="26" t="s">
        <v>290</v>
      </c>
      <c r="D5" s="97"/>
      <c r="E5" s="97"/>
      <c r="F5" s="97" t="s">
        <v>19</v>
      </c>
      <c r="G5" s="97"/>
      <c r="H5" s="97"/>
      <c r="I5" s="94"/>
      <c r="J5" s="94"/>
      <c r="K5" s="94"/>
      <c r="L5" s="94"/>
    </row>
    <row r="6" spans="2:17" ht="45" x14ac:dyDescent="0.25">
      <c r="C6" s="2" t="s">
        <v>88</v>
      </c>
      <c r="D6" s="85" t="s">
        <v>291</v>
      </c>
      <c r="E6" s="85" t="s">
        <v>276</v>
      </c>
      <c r="F6" s="9">
        <v>36987</v>
      </c>
      <c r="G6" s="85">
        <v>94</v>
      </c>
      <c r="H6" s="42" t="s">
        <v>136</v>
      </c>
      <c r="I6" s="93" t="s">
        <v>169</v>
      </c>
      <c r="J6" s="93"/>
      <c r="K6" s="93"/>
      <c r="L6" s="93"/>
    </row>
    <row r="7" spans="2:17" ht="36" x14ac:dyDescent="0.25">
      <c r="C7" s="2" t="s">
        <v>89</v>
      </c>
      <c r="D7" s="85" t="s">
        <v>210</v>
      </c>
      <c r="E7" s="85" t="s">
        <v>277</v>
      </c>
      <c r="F7" s="9">
        <v>39364</v>
      </c>
      <c r="G7" s="85">
        <v>95</v>
      </c>
      <c r="H7" s="42" t="s">
        <v>136</v>
      </c>
      <c r="I7" s="93" t="s">
        <v>169</v>
      </c>
      <c r="J7" s="93"/>
      <c r="K7" s="93"/>
      <c r="L7" s="93"/>
    </row>
    <row r="8" spans="2:17" ht="36" x14ac:dyDescent="0.25">
      <c r="C8" s="2" t="s">
        <v>92</v>
      </c>
      <c r="D8" s="85" t="s">
        <v>150</v>
      </c>
      <c r="E8" s="85" t="s">
        <v>150</v>
      </c>
      <c r="F8" s="9" t="s">
        <v>150</v>
      </c>
      <c r="G8" s="85" t="s">
        <v>150</v>
      </c>
      <c r="H8" s="58"/>
      <c r="I8" s="93" t="s">
        <v>169</v>
      </c>
      <c r="J8" s="93"/>
      <c r="K8" s="93"/>
      <c r="L8" s="93"/>
    </row>
    <row r="9" spans="2:17" ht="14.45" x14ac:dyDescent="0.35">
      <c r="C9" s="14"/>
      <c r="D9" s="14"/>
      <c r="E9" s="14"/>
      <c r="F9" s="14"/>
      <c r="G9" s="14"/>
      <c r="H9" s="14"/>
    </row>
    <row r="10" spans="2:17" ht="36" x14ac:dyDescent="0.25">
      <c r="C10" s="2" t="s">
        <v>76</v>
      </c>
      <c r="D10" s="42" t="s">
        <v>136</v>
      </c>
      <c r="E10" s="14"/>
      <c r="F10" s="14"/>
      <c r="G10" s="14"/>
      <c r="H10" s="14"/>
    </row>
    <row r="11" spans="2:17" ht="60" x14ac:dyDescent="0.25">
      <c r="C11" s="2" t="s">
        <v>86</v>
      </c>
      <c r="D11" s="42" t="s">
        <v>136</v>
      </c>
      <c r="E11" s="14"/>
      <c r="F11" s="14"/>
      <c r="G11" s="14"/>
      <c r="H11" s="14"/>
    </row>
    <row r="12" spans="2:17" ht="43.5" x14ac:dyDescent="0.35">
      <c r="C12" s="2" t="s">
        <v>80</v>
      </c>
      <c r="D12" s="42" t="s">
        <v>136</v>
      </c>
      <c r="E12" s="14"/>
      <c r="F12" s="14"/>
      <c r="G12" s="14"/>
      <c r="H12" s="14"/>
    </row>
    <row r="14" spans="2:17" ht="45" customHeight="1" x14ac:dyDescent="0.25">
      <c r="C14" s="95" t="s">
        <v>90</v>
      </c>
      <c r="D14" s="95"/>
      <c r="E14" s="95"/>
    </row>
    <row r="15" spans="2:17" x14ac:dyDescent="0.25">
      <c r="P15" s="86" t="s">
        <v>22</v>
      </c>
    </row>
    <row r="16" spans="2:17" ht="60" x14ac:dyDescent="0.25">
      <c r="B16" s="4"/>
      <c r="C16" s="86" t="s">
        <v>15</v>
      </c>
      <c r="D16" s="86" t="s">
        <v>77</v>
      </c>
      <c r="E16" s="86" t="s">
        <v>78</v>
      </c>
      <c r="F16" s="86" t="s">
        <v>79</v>
      </c>
      <c r="G16" s="94" t="s">
        <v>5</v>
      </c>
      <c r="H16" s="94"/>
      <c r="I16" s="86" t="s">
        <v>10</v>
      </c>
      <c r="J16" s="86" t="s">
        <v>11</v>
      </c>
      <c r="K16" s="86" t="s">
        <v>12</v>
      </c>
      <c r="L16" s="86" t="s">
        <v>16</v>
      </c>
      <c r="M16" s="86" t="s">
        <v>20</v>
      </c>
      <c r="N16" s="86" t="s">
        <v>21</v>
      </c>
      <c r="O16" s="86" t="s">
        <v>8</v>
      </c>
      <c r="P16" s="86" t="s">
        <v>13</v>
      </c>
      <c r="Q16" s="86" t="s">
        <v>9</v>
      </c>
    </row>
    <row r="17" spans="2:17" ht="30" x14ac:dyDescent="0.25">
      <c r="B17" s="4"/>
      <c r="C17" s="16">
        <v>1</v>
      </c>
      <c r="D17" s="15" t="s">
        <v>278</v>
      </c>
      <c r="E17" s="15" t="s">
        <v>275</v>
      </c>
      <c r="F17" s="85" t="s">
        <v>136</v>
      </c>
      <c r="G17" s="9">
        <v>38657</v>
      </c>
      <c r="H17" s="9">
        <v>39815</v>
      </c>
      <c r="I17" s="24">
        <f t="shared" ref="I17:I26" si="0">+H17-G17</f>
        <v>1158</v>
      </c>
      <c r="J17" s="25">
        <f>+I17/30</f>
        <v>38.6</v>
      </c>
      <c r="K17" s="63"/>
      <c r="L17" s="85" t="s">
        <v>136</v>
      </c>
      <c r="M17" s="85">
        <v>98</v>
      </c>
      <c r="N17" s="85">
        <v>98</v>
      </c>
      <c r="O17" s="85" t="s">
        <v>150</v>
      </c>
      <c r="P17" s="85" t="s">
        <v>150</v>
      </c>
      <c r="Q17" s="7" t="s">
        <v>292</v>
      </c>
    </row>
    <row r="18" spans="2:17" ht="45" x14ac:dyDescent="0.25">
      <c r="B18" s="4"/>
      <c r="C18" s="16">
        <v>2</v>
      </c>
      <c r="D18" s="15" t="s">
        <v>279</v>
      </c>
      <c r="E18" s="15" t="s">
        <v>275</v>
      </c>
      <c r="F18" s="85" t="s">
        <v>150</v>
      </c>
      <c r="G18" s="9">
        <v>39904</v>
      </c>
      <c r="H18" s="9">
        <v>40060</v>
      </c>
      <c r="I18" s="24">
        <f>+H18-G18</f>
        <v>156</v>
      </c>
      <c r="J18" s="25">
        <f>+I18/30</f>
        <v>5.2</v>
      </c>
      <c r="K18" s="63"/>
      <c r="L18" s="85" t="s">
        <v>136</v>
      </c>
      <c r="M18" s="85">
        <v>99</v>
      </c>
      <c r="N18" s="85">
        <v>99</v>
      </c>
      <c r="O18" s="85" t="s">
        <v>150</v>
      </c>
      <c r="P18" s="85" t="s">
        <v>150</v>
      </c>
      <c r="Q18" s="7" t="s">
        <v>293</v>
      </c>
    </row>
    <row r="19" spans="2:17" ht="30" x14ac:dyDescent="0.25">
      <c r="B19" s="4"/>
      <c r="C19" s="16">
        <v>3</v>
      </c>
      <c r="D19" s="15" t="s">
        <v>280</v>
      </c>
      <c r="E19" s="15" t="s">
        <v>275</v>
      </c>
      <c r="F19" s="85" t="s">
        <v>136</v>
      </c>
      <c r="G19" s="9">
        <v>40413</v>
      </c>
      <c r="H19" s="9">
        <v>41008</v>
      </c>
      <c r="I19" s="24">
        <f t="shared" si="0"/>
        <v>595</v>
      </c>
      <c r="J19" s="25">
        <f t="shared" ref="J19:J26" si="1">+I19/30</f>
        <v>19.833333333333332</v>
      </c>
      <c r="K19" s="63"/>
      <c r="L19" s="85" t="s">
        <v>136</v>
      </c>
      <c r="M19" s="85">
        <v>100</v>
      </c>
      <c r="N19" s="85">
        <v>101</v>
      </c>
      <c r="O19" s="85" t="s">
        <v>150</v>
      </c>
      <c r="P19" s="85" t="s">
        <v>150</v>
      </c>
      <c r="Q19" s="7" t="s">
        <v>292</v>
      </c>
    </row>
    <row r="20" spans="2:17" x14ac:dyDescent="0.25">
      <c r="B20" s="4"/>
      <c r="C20" s="16">
        <v>4</v>
      </c>
      <c r="D20" s="15"/>
      <c r="E20" s="15"/>
      <c r="F20" s="85"/>
      <c r="G20" s="9"/>
      <c r="H20" s="9"/>
      <c r="I20" s="24">
        <f t="shared" si="0"/>
        <v>0</v>
      </c>
      <c r="J20" s="25">
        <f t="shared" si="1"/>
        <v>0</v>
      </c>
      <c r="K20" s="18">
        <f t="shared" ref="K20:K26" si="2">+J20/12</f>
        <v>0</v>
      </c>
      <c r="L20" s="85"/>
      <c r="M20" s="85"/>
      <c r="N20" s="85"/>
      <c r="O20" s="85"/>
      <c r="P20" s="85"/>
      <c r="Q20" s="7"/>
    </row>
    <row r="21" spans="2:17" x14ac:dyDescent="0.25">
      <c r="B21" s="4"/>
      <c r="C21" s="16">
        <v>5</v>
      </c>
      <c r="D21" s="15"/>
      <c r="E21" s="15"/>
      <c r="F21" s="85"/>
      <c r="G21" s="9"/>
      <c r="H21" s="9"/>
      <c r="I21" s="24">
        <f t="shared" si="0"/>
        <v>0</v>
      </c>
      <c r="J21" s="25">
        <f t="shared" si="1"/>
        <v>0</v>
      </c>
      <c r="K21" s="18">
        <f t="shared" si="2"/>
        <v>0</v>
      </c>
      <c r="L21" s="85"/>
      <c r="M21" s="85"/>
      <c r="N21" s="85"/>
      <c r="O21" s="85"/>
      <c r="P21" s="85"/>
      <c r="Q21" s="7"/>
    </row>
    <row r="22" spans="2:17" x14ac:dyDescent="0.25">
      <c r="B22" s="4"/>
      <c r="C22" s="16">
        <v>6</v>
      </c>
      <c r="D22" s="15"/>
      <c r="E22" s="15"/>
      <c r="F22" s="85"/>
      <c r="G22" s="9"/>
      <c r="H22" s="9"/>
      <c r="I22" s="24">
        <f t="shared" si="0"/>
        <v>0</v>
      </c>
      <c r="J22" s="25">
        <f t="shared" si="1"/>
        <v>0</v>
      </c>
      <c r="K22" s="18">
        <f t="shared" si="2"/>
        <v>0</v>
      </c>
      <c r="L22" s="85"/>
      <c r="M22" s="85"/>
      <c r="N22" s="85"/>
      <c r="O22" s="85"/>
      <c r="P22" s="85"/>
      <c r="Q22" s="7"/>
    </row>
    <row r="23" spans="2:17" x14ac:dyDescent="0.25">
      <c r="B23" s="4"/>
      <c r="C23" s="16">
        <v>7</v>
      </c>
      <c r="D23" s="15"/>
      <c r="E23" s="15"/>
      <c r="F23" s="85"/>
      <c r="G23" s="17"/>
      <c r="H23" s="17"/>
      <c r="I23" s="24">
        <f>+H23-G23</f>
        <v>0</v>
      </c>
      <c r="J23" s="25">
        <f>+I23/30</f>
        <v>0</v>
      </c>
      <c r="K23" s="18">
        <f t="shared" si="2"/>
        <v>0</v>
      </c>
      <c r="L23" s="85"/>
      <c r="M23" s="85"/>
      <c r="N23" s="85"/>
      <c r="O23" s="85"/>
      <c r="P23" s="85"/>
      <c r="Q23" s="7"/>
    </row>
    <row r="24" spans="2:17" x14ac:dyDescent="0.25">
      <c r="B24" s="4"/>
      <c r="C24" s="16">
        <v>8</v>
      </c>
      <c r="D24" s="15"/>
      <c r="E24" s="15"/>
      <c r="F24" s="85"/>
      <c r="G24" s="17"/>
      <c r="H24" s="17"/>
      <c r="I24" s="24">
        <f>+H24-G24</f>
        <v>0</v>
      </c>
      <c r="J24" s="25">
        <f>+I24/30</f>
        <v>0</v>
      </c>
      <c r="K24" s="18">
        <f t="shared" si="2"/>
        <v>0</v>
      </c>
      <c r="L24" s="85"/>
      <c r="M24" s="85"/>
      <c r="N24" s="85"/>
      <c r="O24" s="85"/>
      <c r="P24" s="85"/>
      <c r="Q24" s="7"/>
    </row>
    <row r="25" spans="2:17" x14ac:dyDescent="0.25">
      <c r="B25" s="4"/>
      <c r="C25" s="16">
        <v>9</v>
      </c>
      <c r="D25" s="15"/>
      <c r="E25" s="15"/>
      <c r="F25" s="85"/>
      <c r="G25" s="9"/>
      <c r="H25" s="9"/>
      <c r="I25" s="24">
        <f t="shared" si="0"/>
        <v>0</v>
      </c>
      <c r="J25" s="25">
        <f t="shared" si="1"/>
        <v>0</v>
      </c>
      <c r="K25" s="18">
        <f t="shared" si="2"/>
        <v>0</v>
      </c>
      <c r="L25" s="85"/>
      <c r="M25" s="85"/>
      <c r="N25" s="85"/>
      <c r="O25" s="85"/>
      <c r="P25" s="85"/>
      <c r="Q25" s="7"/>
    </row>
    <row r="26" spans="2:17" x14ac:dyDescent="0.25">
      <c r="B26" s="4"/>
      <c r="C26" s="16">
        <v>10</v>
      </c>
      <c r="D26" s="8"/>
      <c r="E26" s="15"/>
      <c r="F26" s="85"/>
      <c r="G26" s="9"/>
      <c r="H26" s="9"/>
      <c r="I26" s="24">
        <f t="shared" si="0"/>
        <v>0</v>
      </c>
      <c r="J26" s="25">
        <f t="shared" si="1"/>
        <v>0</v>
      </c>
      <c r="K26" s="18">
        <f t="shared" si="2"/>
        <v>0</v>
      </c>
      <c r="L26" s="85"/>
      <c r="M26" s="85"/>
      <c r="N26" s="85"/>
      <c r="O26" s="85"/>
      <c r="P26" s="85"/>
      <c r="Q26" s="7"/>
    </row>
    <row r="27" spans="2:17" ht="33" customHeight="1" x14ac:dyDescent="0.2">
      <c r="E27" s="54" t="s">
        <v>132</v>
      </c>
      <c r="K27" s="18">
        <f>SUM(K17:K26)</f>
        <v>0</v>
      </c>
    </row>
    <row r="28" spans="2:17" ht="36" x14ac:dyDescent="0.25">
      <c r="C28" s="87" t="s">
        <v>23</v>
      </c>
      <c r="D28" s="88">
        <f>+K27</f>
        <v>0</v>
      </c>
      <c r="E28" s="42" t="s">
        <v>150</v>
      </c>
    </row>
    <row r="29" spans="2:17" x14ac:dyDescent="0.25">
      <c r="C29" s="87" t="s">
        <v>24</v>
      </c>
      <c r="D29" s="85">
        <v>4</v>
      </c>
    </row>
    <row r="30" spans="2:17" x14ac:dyDescent="0.2">
      <c r="C30" s="87" t="s">
        <v>25</v>
      </c>
      <c r="D30" s="88">
        <f>+D28-D29</f>
        <v>-4</v>
      </c>
      <c r="E30" s="54"/>
    </row>
    <row r="32" spans="2:17" ht="36" x14ac:dyDescent="0.25">
      <c r="C32" s="87" t="s">
        <v>91</v>
      </c>
      <c r="D32" s="42" t="s">
        <v>150</v>
      </c>
    </row>
  </sheetData>
  <mergeCells count="11">
    <mergeCell ref="I4:L5"/>
    <mergeCell ref="D4:D5"/>
    <mergeCell ref="E4:E5"/>
    <mergeCell ref="F4:F5"/>
    <mergeCell ref="G4:G5"/>
    <mergeCell ref="H4:H5"/>
    <mergeCell ref="I6:L6"/>
    <mergeCell ref="I7:L7"/>
    <mergeCell ref="I8:L8"/>
    <mergeCell ref="C14:E14"/>
    <mergeCell ref="G16:H16"/>
  </mergeCells>
  <conditionalFormatting sqref="A4:I4 A5:H5 A6:I6 A7:C7 A1:XFD3 M4:XFD8 A8:B8 A33:XFD1048576 A32:B32 E32:XFD32 A28:XFD31 A27:D27 F27:XFD27 A9:XFD26">
    <cfRule type="cellIs" dxfId="137" priority="13" operator="equal">
      <formula>"NO"</formula>
    </cfRule>
    <cfRule type="cellIs" dxfId="136" priority="14" operator="equal">
      <formula>"SI"</formula>
    </cfRule>
  </conditionalFormatting>
  <conditionalFormatting sqref="E7:I7">
    <cfRule type="cellIs" dxfId="135" priority="11" operator="equal">
      <formula>"NO"</formula>
    </cfRule>
    <cfRule type="cellIs" dxfId="134" priority="12" operator="equal">
      <formula>"SI"</formula>
    </cfRule>
  </conditionalFormatting>
  <conditionalFormatting sqref="C8">
    <cfRule type="cellIs" dxfId="133" priority="9" operator="equal">
      <formula>"NO"</formula>
    </cfRule>
    <cfRule type="cellIs" dxfId="132" priority="10" operator="equal">
      <formula>"SI"</formula>
    </cfRule>
  </conditionalFormatting>
  <conditionalFormatting sqref="D8:I8">
    <cfRule type="cellIs" dxfId="131" priority="7" operator="equal">
      <formula>"NO"</formula>
    </cfRule>
    <cfRule type="cellIs" dxfId="130" priority="8" operator="equal">
      <formula>"SI"</formula>
    </cfRule>
  </conditionalFormatting>
  <conditionalFormatting sqref="C32:D32">
    <cfRule type="cellIs" dxfId="129" priority="5" operator="equal">
      <formula>"NO"</formula>
    </cfRule>
    <cfRule type="cellIs" dxfId="128" priority="6" operator="equal">
      <formula>"SI"</formula>
    </cfRule>
  </conditionalFormatting>
  <conditionalFormatting sqref="E27">
    <cfRule type="cellIs" dxfId="127" priority="3" operator="equal">
      <formula>"NO"</formula>
    </cfRule>
    <cfRule type="cellIs" dxfId="126" priority="4" operator="equal">
      <formula>"SI"</formula>
    </cfRule>
  </conditionalFormatting>
  <conditionalFormatting sqref="D7">
    <cfRule type="cellIs" dxfId="125" priority="1" operator="equal">
      <formula>"NO"</formula>
    </cfRule>
    <cfRule type="cellIs" dxfId="124" priority="2" operator="equal">
      <formula>"SI"</formula>
    </cfRule>
  </conditionalFormatting>
  <pageMargins left="0.7" right="0.7" top="0.75" bottom="0.75" header="0.3" footer="0.3"/>
  <pageSetup scale="2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38"/>
  <sheetViews>
    <sheetView zoomScale="86" zoomScaleNormal="85" zoomScaleSheetLayoutView="10" workbookViewId="0">
      <selection activeCell="E24" sqref="E24"/>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86" t="s">
        <v>93</v>
      </c>
      <c r="D4" s="96" t="s">
        <v>18</v>
      </c>
      <c r="E4" s="96" t="s">
        <v>7</v>
      </c>
      <c r="F4" s="96" t="s">
        <v>19</v>
      </c>
      <c r="G4" s="96" t="s">
        <v>63</v>
      </c>
      <c r="H4" s="96" t="s">
        <v>8</v>
      </c>
      <c r="I4" s="94" t="s">
        <v>9</v>
      </c>
      <c r="J4" s="94"/>
      <c r="K4" s="94"/>
      <c r="L4" s="94"/>
    </row>
    <row r="5" spans="2:12" ht="35.25" customHeight="1" x14ac:dyDescent="0.25">
      <c r="B5" s="12"/>
      <c r="C5" s="26" t="s">
        <v>294</v>
      </c>
      <c r="D5" s="97"/>
      <c r="E5" s="97"/>
      <c r="F5" s="97" t="s">
        <v>19</v>
      </c>
      <c r="G5" s="97"/>
      <c r="H5" s="97"/>
      <c r="I5" s="94"/>
      <c r="J5" s="94"/>
      <c r="K5" s="94"/>
      <c r="L5" s="94"/>
    </row>
    <row r="6" spans="2:12" ht="45" x14ac:dyDescent="0.25">
      <c r="C6" s="2" t="s">
        <v>94</v>
      </c>
      <c r="D6" s="85" t="s">
        <v>269</v>
      </c>
      <c r="E6" s="85" t="s">
        <v>270</v>
      </c>
      <c r="F6" s="9">
        <v>26200</v>
      </c>
      <c r="G6" s="85">
        <v>82</v>
      </c>
      <c r="H6" s="42" t="s">
        <v>136</v>
      </c>
      <c r="I6" s="93" t="s">
        <v>169</v>
      </c>
      <c r="J6" s="93"/>
      <c r="K6" s="93"/>
      <c r="L6" s="93"/>
    </row>
    <row r="7" spans="2:12" ht="45" x14ac:dyDescent="0.25">
      <c r="C7" s="2" t="s">
        <v>95</v>
      </c>
      <c r="D7" s="85" t="s">
        <v>269</v>
      </c>
      <c r="E7" s="85" t="s">
        <v>281</v>
      </c>
      <c r="F7" s="9">
        <v>40998</v>
      </c>
      <c r="G7" s="85">
        <v>83</v>
      </c>
      <c r="H7" s="42" t="s">
        <v>136</v>
      </c>
      <c r="I7" s="93" t="s">
        <v>169</v>
      </c>
      <c r="J7" s="93"/>
      <c r="K7" s="93"/>
      <c r="L7" s="93"/>
    </row>
    <row r="8" spans="2:12" ht="36" x14ac:dyDescent="0.25">
      <c r="C8" s="2" t="s">
        <v>92</v>
      </c>
      <c r="D8" s="85" t="s">
        <v>150</v>
      </c>
      <c r="E8" s="85" t="s">
        <v>150</v>
      </c>
      <c r="F8" s="9" t="s">
        <v>150</v>
      </c>
      <c r="G8" s="85" t="s">
        <v>150</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ht="45" customHeight="1" x14ac:dyDescent="0.25">
      <c r="C14" s="95" t="s">
        <v>96</v>
      </c>
      <c r="D14" s="95"/>
      <c r="E14" s="102"/>
    </row>
    <row r="15" spans="2:12" ht="41.25" customHeight="1" x14ac:dyDescent="0.25">
      <c r="C15" s="95" t="s">
        <v>97</v>
      </c>
      <c r="D15" s="103"/>
      <c r="E15" s="55" t="s">
        <v>99</v>
      </c>
      <c r="F15" s="98" t="s">
        <v>100</v>
      </c>
    </row>
    <row r="16" spans="2:12" ht="41.25" customHeight="1" x14ac:dyDescent="0.25">
      <c r="C16" s="95"/>
      <c r="D16" s="103"/>
      <c r="E16" s="55" t="s">
        <v>98</v>
      </c>
      <c r="F16" s="99"/>
    </row>
    <row r="17" spans="2:18" ht="41.25" customHeight="1" x14ac:dyDescent="0.25">
      <c r="C17" s="95"/>
      <c r="D17" s="103"/>
      <c r="E17" s="55" t="s">
        <v>101</v>
      </c>
      <c r="F17" s="100"/>
    </row>
    <row r="18" spans="2:18" x14ac:dyDescent="0.25">
      <c r="P18" s="94" t="s">
        <v>22</v>
      </c>
      <c r="Q18" s="94"/>
    </row>
    <row r="19" spans="2:18" ht="60" x14ac:dyDescent="0.25">
      <c r="B19" s="4"/>
      <c r="C19" s="86" t="s">
        <v>15</v>
      </c>
      <c r="D19" s="86" t="s">
        <v>77</v>
      </c>
      <c r="E19" s="86" t="s">
        <v>78</v>
      </c>
      <c r="F19" s="86" t="s">
        <v>79</v>
      </c>
      <c r="G19" s="94" t="s">
        <v>5</v>
      </c>
      <c r="H19" s="94"/>
      <c r="I19" s="86" t="s">
        <v>10</v>
      </c>
      <c r="J19" s="86" t="s">
        <v>11</v>
      </c>
      <c r="K19" s="86" t="s">
        <v>12</v>
      </c>
      <c r="L19" s="86" t="s">
        <v>16</v>
      </c>
      <c r="M19" s="86" t="s">
        <v>20</v>
      </c>
      <c r="N19" s="86" t="s">
        <v>21</v>
      </c>
      <c r="O19" s="86" t="s">
        <v>8</v>
      </c>
      <c r="P19" s="86" t="s">
        <v>13</v>
      </c>
      <c r="Q19" s="86" t="s">
        <v>14</v>
      </c>
      <c r="R19" s="86" t="s">
        <v>9</v>
      </c>
    </row>
    <row r="20" spans="2:18" ht="30" x14ac:dyDescent="0.25">
      <c r="B20" s="4"/>
      <c r="C20" s="16">
        <v>1</v>
      </c>
      <c r="D20" s="15" t="s">
        <v>273</v>
      </c>
      <c r="E20" s="85" t="s">
        <v>282</v>
      </c>
      <c r="F20" s="85" t="s">
        <v>136</v>
      </c>
      <c r="G20" s="9">
        <v>26483</v>
      </c>
      <c r="H20" s="9">
        <v>27637</v>
      </c>
      <c r="I20" s="24">
        <f>+H20-G20</f>
        <v>1154</v>
      </c>
      <c r="J20" s="25">
        <f>+I20/30</f>
        <v>38.466666666666669</v>
      </c>
      <c r="K20" s="92">
        <f>+J20/12</f>
        <v>3.2055555555555557</v>
      </c>
      <c r="L20" s="85" t="s">
        <v>136</v>
      </c>
      <c r="M20" s="85">
        <v>87</v>
      </c>
      <c r="N20" s="85">
        <v>88</v>
      </c>
      <c r="O20" s="85" t="s">
        <v>136</v>
      </c>
      <c r="P20" s="85" t="s">
        <v>13</v>
      </c>
      <c r="Q20" s="85" t="s">
        <v>98</v>
      </c>
      <c r="R20" s="7"/>
    </row>
    <row r="21" spans="2:18" ht="30" x14ac:dyDescent="0.25">
      <c r="B21" s="4"/>
      <c r="C21" s="16">
        <v>2</v>
      </c>
      <c r="D21" s="15" t="s">
        <v>273</v>
      </c>
      <c r="E21" s="85" t="s">
        <v>282</v>
      </c>
      <c r="F21" s="85" t="s">
        <v>136</v>
      </c>
      <c r="G21" s="9">
        <f>+H20+1</f>
        <v>27638</v>
      </c>
      <c r="H21" s="9">
        <v>28914</v>
      </c>
      <c r="I21" s="24">
        <f>+H21-G21</f>
        <v>1276</v>
      </c>
      <c r="J21" s="25">
        <f>+I21/30</f>
        <v>42.533333333333331</v>
      </c>
      <c r="K21" s="92">
        <f t="shared" ref="K21:K29" si="0">+J21/12</f>
        <v>3.5444444444444443</v>
      </c>
      <c r="L21" s="85" t="s">
        <v>136</v>
      </c>
      <c r="M21" s="85">
        <v>87</v>
      </c>
      <c r="N21" s="85">
        <v>88</v>
      </c>
      <c r="O21" s="85" t="s">
        <v>136</v>
      </c>
      <c r="P21" s="85" t="s">
        <v>13</v>
      </c>
      <c r="Q21" s="85" t="s">
        <v>98</v>
      </c>
      <c r="R21" s="7"/>
    </row>
    <row r="22" spans="2:18" ht="30" x14ac:dyDescent="0.25">
      <c r="B22" s="4"/>
      <c r="C22" s="16">
        <v>3</v>
      </c>
      <c r="D22" s="15" t="s">
        <v>273</v>
      </c>
      <c r="E22" s="85" t="s">
        <v>282</v>
      </c>
      <c r="F22" s="85" t="s">
        <v>136</v>
      </c>
      <c r="G22" s="9">
        <v>28976</v>
      </c>
      <c r="H22" s="9">
        <v>30224</v>
      </c>
      <c r="I22" s="24">
        <f t="shared" ref="I22:I29" si="1">+H22-G22</f>
        <v>1248</v>
      </c>
      <c r="J22" s="25">
        <f t="shared" ref="J22:J29" si="2">+I22/30</f>
        <v>41.6</v>
      </c>
      <c r="K22" s="92">
        <f t="shared" si="0"/>
        <v>3.4666666666666668</v>
      </c>
      <c r="L22" s="85" t="s">
        <v>136</v>
      </c>
      <c r="M22" s="85">
        <v>87</v>
      </c>
      <c r="N22" s="85">
        <v>88</v>
      </c>
      <c r="O22" s="85" t="s">
        <v>136</v>
      </c>
      <c r="P22" s="85" t="s">
        <v>13</v>
      </c>
      <c r="Q22" s="85" t="s">
        <v>98</v>
      </c>
      <c r="R22" s="7"/>
    </row>
    <row r="23" spans="2:18" x14ac:dyDescent="0.25">
      <c r="B23" s="4"/>
      <c r="C23" s="16">
        <v>4</v>
      </c>
      <c r="D23" s="15" t="s">
        <v>273</v>
      </c>
      <c r="E23" s="85" t="s">
        <v>282</v>
      </c>
      <c r="F23" s="85" t="s">
        <v>136</v>
      </c>
      <c r="G23" s="9">
        <f>+H22+1</f>
        <v>30225</v>
      </c>
      <c r="H23" s="9">
        <v>32051</v>
      </c>
      <c r="I23" s="24">
        <f>+H23-G23</f>
        <v>1826</v>
      </c>
      <c r="J23" s="25">
        <f t="shared" si="2"/>
        <v>60.866666666666667</v>
      </c>
      <c r="K23" s="18">
        <f t="shared" si="0"/>
        <v>5.072222222222222</v>
      </c>
      <c r="L23" s="85" t="s">
        <v>136</v>
      </c>
      <c r="M23" s="85">
        <v>87</v>
      </c>
      <c r="N23" s="85">
        <v>88</v>
      </c>
      <c r="O23" s="85" t="s">
        <v>136</v>
      </c>
      <c r="P23" s="85" t="s">
        <v>13</v>
      </c>
      <c r="Q23" s="85"/>
      <c r="R23" s="7"/>
    </row>
    <row r="24" spans="2:18" ht="45" x14ac:dyDescent="0.25">
      <c r="B24" s="4"/>
      <c r="C24" s="16">
        <v>5</v>
      </c>
      <c r="D24" s="15" t="s">
        <v>273</v>
      </c>
      <c r="E24" s="85" t="s">
        <v>282</v>
      </c>
      <c r="F24" s="85" t="s">
        <v>136</v>
      </c>
      <c r="G24" s="9">
        <f>+H23+1</f>
        <v>32052</v>
      </c>
      <c r="H24" s="9">
        <v>33969</v>
      </c>
      <c r="I24" s="24">
        <f t="shared" si="1"/>
        <v>1917</v>
      </c>
      <c r="J24" s="25">
        <f t="shared" si="2"/>
        <v>63.9</v>
      </c>
      <c r="K24" s="92">
        <f t="shared" si="0"/>
        <v>5.3250000000000002</v>
      </c>
      <c r="L24" s="85" t="s">
        <v>136</v>
      </c>
      <c r="M24" s="85">
        <v>87</v>
      </c>
      <c r="N24" s="85">
        <v>88</v>
      </c>
      <c r="O24" s="85" t="s">
        <v>136</v>
      </c>
      <c r="P24" s="85" t="s">
        <v>13</v>
      </c>
      <c r="Q24" s="85" t="s">
        <v>101</v>
      </c>
      <c r="R24" s="7" t="s">
        <v>295</v>
      </c>
    </row>
    <row r="25" spans="2:18" x14ac:dyDescent="0.25">
      <c r="B25" s="4"/>
      <c r="C25" s="16">
        <v>6</v>
      </c>
      <c r="D25" s="15"/>
      <c r="E25" s="15"/>
      <c r="F25" s="85"/>
      <c r="G25" s="9"/>
      <c r="H25" s="9"/>
      <c r="I25" s="24">
        <f t="shared" si="1"/>
        <v>0</v>
      </c>
      <c r="J25" s="25">
        <f t="shared" si="2"/>
        <v>0</v>
      </c>
      <c r="K25" s="18">
        <f t="shared" si="0"/>
        <v>0</v>
      </c>
      <c r="L25" s="85"/>
      <c r="M25" s="85"/>
      <c r="N25" s="85"/>
      <c r="O25" s="85"/>
      <c r="P25" s="85"/>
      <c r="Q25" s="85"/>
      <c r="R25" s="7"/>
    </row>
    <row r="26" spans="2:18" x14ac:dyDescent="0.25">
      <c r="B26" s="4"/>
      <c r="C26" s="16">
        <v>7</v>
      </c>
      <c r="D26" s="15"/>
      <c r="E26" s="15"/>
      <c r="F26" s="85"/>
      <c r="G26" s="17"/>
      <c r="H26" s="17"/>
      <c r="I26" s="24">
        <f>+H26-G26</f>
        <v>0</v>
      </c>
      <c r="J26" s="25">
        <f>+I26/30</f>
        <v>0</v>
      </c>
      <c r="K26" s="18">
        <f t="shared" si="0"/>
        <v>0</v>
      </c>
      <c r="L26" s="85"/>
      <c r="M26" s="85"/>
      <c r="N26" s="85"/>
      <c r="O26" s="85"/>
      <c r="P26" s="85"/>
      <c r="Q26" s="85"/>
      <c r="R26" s="7"/>
    </row>
    <row r="27" spans="2:18" x14ac:dyDescent="0.25">
      <c r="B27" s="4"/>
      <c r="C27" s="16">
        <v>8</v>
      </c>
      <c r="D27" s="15"/>
      <c r="E27" s="15"/>
      <c r="G27" s="17"/>
      <c r="H27" s="17"/>
      <c r="I27" s="24">
        <f>+H27-G27</f>
        <v>0</v>
      </c>
      <c r="J27" s="25">
        <f>+I27/30</f>
        <v>0</v>
      </c>
      <c r="K27" s="18">
        <f t="shared" si="0"/>
        <v>0</v>
      </c>
      <c r="L27" s="85"/>
      <c r="M27" s="85"/>
      <c r="N27" s="85"/>
      <c r="O27" s="85"/>
      <c r="P27" s="85"/>
      <c r="Q27" s="85"/>
      <c r="R27" s="7"/>
    </row>
    <row r="28" spans="2:18" x14ac:dyDescent="0.25">
      <c r="B28" s="4"/>
      <c r="C28" s="16">
        <v>9</v>
      </c>
      <c r="D28" s="15"/>
      <c r="E28" s="15"/>
      <c r="F28" s="85"/>
      <c r="G28" s="9"/>
      <c r="H28" s="9"/>
      <c r="I28" s="24">
        <f t="shared" si="1"/>
        <v>0</v>
      </c>
      <c r="J28" s="25">
        <f t="shared" si="2"/>
        <v>0</v>
      </c>
      <c r="K28" s="18">
        <f t="shared" si="0"/>
        <v>0</v>
      </c>
      <c r="L28" s="85"/>
      <c r="M28" s="85"/>
      <c r="N28" s="85"/>
      <c r="O28" s="85"/>
      <c r="P28" s="85"/>
      <c r="Q28" s="85"/>
      <c r="R28" s="7"/>
    </row>
    <row r="29" spans="2:18" x14ac:dyDescent="0.25">
      <c r="B29" s="4"/>
      <c r="C29" s="16">
        <v>10</v>
      </c>
      <c r="D29" s="8"/>
      <c r="E29" s="15"/>
      <c r="F29" s="85"/>
      <c r="G29" s="9"/>
      <c r="H29" s="9"/>
      <c r="I29" s="24">
        <f t="shared" si="1"/>
        <v>0</v>
      </c>
      <c r="J29" s="25">
        <f t="shared" si="2"/>
        <v>0</v>
      </c>
      <c r="K29" s="18">
        <f t="shared" si="0"/>
        <v>0</v>
      </c>
      <c r="L29" s="85"/>
      <c r="M29" s="85"/>
      <c r="N29" s="85"/>
      <c r="O29" s="85"/>
      <c r="P29" s="85"/>
      <c r="Q29" s="85"/>
      <c r="R29" s="7"/>
    </row>
    <row r="30" spans="2:18" ht="33" customHeight="1" x14ac:dyDescent="0.2">
      <c r="E30" s="54" t="s">
        <v>132</v>
      </c>
      <c r="K30" s="18">
        <f>SUM(K20:K29)</f>
        <v>20.613888888888887</v>
      </c>
    </row>
    <row r="31" spans="2:18" ht="36" x14ac:dyDescent="0.25">
      <c r="C31" s="87" t="s">
        <v>23</v>
      </c>
      <c r="D31" s="88">
        <f>+K30</f>
        <v>20.613888888888887</v>
      </c>
      <c r="E31" s="42" t="s">
        <v>136</v>
      </c>
    </row>
    <row r="32" spans="2:18" x14ac:dyDescent="0.25">
      <c r="C32" s="87" t="s">
        <v>24</v>
      </c>
      <c r="D32" s="85">
        <v>6</v>
      </c>
    </row>
    <row r="33" spans="3:8" x14ac:dyDescent="0.2">
      <c r="C33" s="87" t="s">
        <v>25</v>
      </c>
      <c r="D33" s="88">
        <f>+D31-D32</f>
        <v>14.613888888888887</v>
      </c>
      <c r="E33" s="54" t="s">
        <v>132</v>
      </c>
    </row>
    <row r="34" spans="3:8" ht="36" x14ac:dyDescent="0.25">
      <c r="C34" s="87" t="s">
        <v>27</v>
      </c>
      <c r="D34" s="88">
        <f>+K20+K21+K22+K24</f>
        <v>15.541666666666668</v>
      </c>
      <c r="E34" s="42" t="s">
        <v>136</v>
      </c>
    </row>
    <row r="35" spans="3:8" x14ac:dyDescent="0.25">
      <c r="C35" s="87" t="s">
        <v>28</v>
      </c>
      <c r="D35" s="85">
        <v>3</v>
      </c>
      <c r="E35" s="86" t="str">
        <f>+E15</f>
        <v>Mantenimiento de redes de Tx</v>
      </c>
      <c r="F35" s="86" t="str">
        <f>+E16</f>
        <v>Mantenimiento de equipos</v>
      </c>
      <c r="G35" s="94" t="str">
        <f>+E17</f>
        <v>Instalaciones y/o Operación de Redes de Tx</v>
      </c>
      <c r="H35" s="94"/>
    </row>
    <row r="36" spans="3:8" x14ac:dyDescent="0.25">
      <c r="C36" s="87" t="s">
        <v>26</v>
      </c>
      <c r="D36" s="88">
        <f>+D34-D35</f>
        <v>12.541666666666668</v>
      </c>
      <c r="E36" s="88"/>
      <c r="F36" s="88">
        <f>+K20+K21+K22</f>
        <v>10.216666666666667</v>
      </c>
      <c r="G36" s="101">
        <f>+K24</f>
        <v>5.3250000000000002</v>
      </c>
      <c r="H36" s="101"/>
    </row>
    <row r="38" spans="3:8" ht="36" x14ac:dyDescent="0.25">
      <c r="C38" s="87" t="s">
        <v>91</v>
      </c>
      <c r="D38" s="42" t="s">
        <v>150</v>
      </c>
    </row>
  </sheetData>
  <mergeCells count="16">
    <mergeCell ref="G4:G5"/>
    <mergeCell ref="H4:H5"/>
    <mergeCell ref="I4:L5"/>
    <mergeCell ref="C14:E14"/>
    <mergeCell ref="C15:D17"/>
    <mergeCell ref="F15:F17"/>
    <mergeCell ref="D4:D5"/>
    <mergeCell ref="E4:E5"/>
    <mergeCell ref="F4:F5"/>
    <mergeCell ref="P18:Q18"/>
    <mergeCell ref="G19:H19"/>
    <mergeCell ref="G35:H35"/>
    <mergeCell ref="G36:H36"/>
    <mergeCell ref="I6:L6"/>
    <mergeCell ref="I7:L7"/>
    <mergeCell ref="I8:L8"/>
  </mergeCells>
  <conditionalFormatting sqref="A1:XFD3 A4:I4 A5:H5 M4:XFD8 A9:XFD14 A15:C16 E15:XFD15 A17:B17 A6:C7 A8:B8 A18:XFD19 E16:E17 G16:XFD17 A37:XFD1048576 A35:G36 I35:XFD36 A31:XFD32 A30:D30 F30:XFD30 A34:XFD34 A33:D33 F33:XFD33 E6:I6 G27:XFD27 E20:XFD20 F21:XFD24 D25:XFD26 D27:E27 D28:XFD29 A20:C29">
    <cfRule type="cellIs" dxfId="123" priority="21" operator="equal">
      <formula>"NO"</formula>
    </cfRule>
    <cfRule type="cellIs" dxfId="122" priority="22" operator="equal">
      <formula>"SI"</formula>
    </cfRule>
  </conditionalFormatting>
  <conditionalFormatting sqref="E7:I7">
    <cfRule type="cellIs" dxfId="121" priority="19" operator="equal">
      <formula>"NO"</formula>
    </cfRule>
    <cfRule type="cellIs" dxfId="120" priority="20" operator="equal">
      <formula>"SI"</formula>
    </cfRule>
  </conditionalFormatting>
  <conditionalFormatting sqref="D8:I8">
    <cfRule type="cellIs" dxfId="119" priority="17" operator="equal">
      <formula>"NO"</formula>
    </cfRule>
    <cfRule type="cellIs" dxfId="118" priority="18" operator="equal">
      <formula>"SI"</formula>
    </cfRule>
  </conditionalFormatting>
  <conditionalFormatting sqref="C8">
    <cfRule type="cellIs" dxfId="117" priority="15" operator="equal">
      <formula>"NO"</formula>
    </cfRule>
    <cfRule type="cellIs" dxfId="116" priority="16" operator="equal">
      <formula>"SI"</formula>
    </cfRule>
  </conditionalFormatting>
  <conditionalFormatting sqref="E30">
    <cfRule type="cellIs" dxfId="115" priority="13" operator="equal">
      <formula>"NO"</formula>
    </cfRule>
    <cfRule type="cellIs" dxfId="114" priority="14" operator="equal">
      <formula>"SI"</formula>
    </cfRule>
  </conditionalFormatting>
  <conditionalFormatting sqref="E33">
    <cfRule type="cellIs" dxfId="113" priority="11" operator="equal">
      <formula>"NO"</formula>
    </cfRule>
    <cfRule type="cellIs" dxfId="112" priority="12" operator="equal">
      <formula>"SI"</formula>
    </cfRule>
  </conditionalFormatting>
  <conditionalFormatting sqref="D6">
    <cfRule type="cellIs" dxfId="111" priority="9" operator="equal">
      <formula>"NO"</formula>
    </cfRule>
    <cfRule type="cellIs" dxfId="110" priority="10" operator="equal">
      <formula>"SI"</formula>
    </cfRule>
  </conditionalFormatting>
  <conditionalFormatting sqref="D7">
    <cfRule type="cellIs" dxfId="109" priority="7" operator="equal">
      <formula>"NO"</formula>
    </cfRule>
    <cfRule type="cellIs" dxfId="108" priority="8" operator="equal">
      <formula>"SI"</formula>
    </cfRule>
  </conditionalFormatting>
  <conditionalFormatting sqref="D20">
    <cfRule type="cellIs" dxfId="107" priority="5" operator="equal">
      <formula>"NO"</formula>
    </cfRule>
    <cfRule type="cellIs" dxfId="106" priority="6" operator="equal">
      <formula>"SI"</formula>
    </cfRule>
  </conditionalFormatting>
  <conditionalFormatting sqref="E21:E24">
    <cfRule type="cellIs" dxfId="105" priority="3" operator="equal">
      <formula>"NO"</formula>
    </cfRule>
    <cfRule type="cellIs" dxfId="104" priority="4" operator="equal">
      <formula>"SI"</formula>
    </cfRule>
  </conditionalFormatting>
  <conditionalFormatting sqref="D21:D24">
    <cfRule type="cellIs" dxfId="103" priority="1" operator="equal">
      <formula>"NO"</formula>
    </cfRule>
    <cfRule type="cellIs" dxfId="102" priority="2" operator="equal">
      <formula>"SI"</formula>
    </cfRule>
  </conditionalFormatting>
  <dataValidations count="1">
    <dataValidation type="list" allowBlank="1" showInputMessage="1" showErrorMessage="1" sqref="Q20:Q29">
      <formula1>$E$15:$E$17</formula1>
    </dataValidation>
  </dataValidations>
  <pageMargins left="0.7" right="0.7" top="0.75" bottom="0.75" header="0.3" footer="0.3"/>
  <pageSetup scale="2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31"/>
  <sheetViews>
    <sheetView zoomScale="85" zoomScaleNormal="85" zoomScaleSheetLayoutView="10" workbookViewId="0">
      <selection activeCell="A19" sqref="A19"/>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62.140625" style="4" customWidth="1"/>
    <col min="18" max="16384" width="11.42578125" style="4"/>
  </cols>
  <sheetData>
    <row r="2" spans="2:16" x14ac:dyDescent="0.25">
      <c r="B2" s="12" t="s">
        <v>69</v>
      </c>
      <c r="C2" s="3" t="s">
        <v>70</v>
      </c>
    </row>
    <row r="3" spans="2:16" ht="14.45" x14ac:dyDescent="0.35">
      <c r="B3" s="12"/>
      <c r="C3" s="3"/>
    </row>
    <row r="4" spans="2:16" x14ac:dyDescent="0.25">
      <c r="B4" s="12"/>
      <c r="C4" s="57" t="s">
        <v>102</v>
      </c>
      <c r="D4" s="96" t="s">
        <v>18</v>
      </c>
      <c r="E4" s="96" t="s">
        <v>7</v>
      </c>
      <c r="F4" s="96" t="s">
        <v>19</v>
      </c>
      <c r="G4" s="96" t="s">
        <v>63</v>
      </c>
      <c r="H4" s="96" t="s">
        <v>8</v>
      </c>
      <c r="I4" s="94" t="s">
        <v>9</v>
      </c>
      <c r="J4" s="94"/>
      <c r="K4" s="94"/>
      <c r="L4" s="94"/>
    </row>
    <row r="5" spans="2:16" ht="30" x14ac:dyDescent="0.25">
      <c r="B5" s="12"/>
      <c r="C5" s="26" t="s">
        <v>296</v>
      </c>
      <c r="D5" s="97"/>
      <c r="E5" s="97"/>
      <c r="F5" s="97" t="s">
        <v>19</v>
      </c>
      <c r="G5" s="97"/>
      <c r="H5" s="97"/>
      <c r="I5" s="94"/>
      <c r="J5" s="94"/>
      <c r="K5" s="94"/>
      <c r="L5" s="94"/>
    </row>
    <row r="6" spans="2:16" ht="36" x14ac:dyDescent="0.25">
      <c r="C6" s="2" t="s">
        <v>103</v>
      </c>
      <c r="D6" s="85" t="s">
        <v>155</v>
      </c>
      <c r="E6" s="85" t="s">
        <v>283</v>
      </c>
      <c r="F6" s="9">
        <v>38136</v>
      </c>
      <c r="G6" s="85">
        <v>107</v>
      </c>
      <c r="H6" s="42" t="s">
        <v>136</v>
      </c>
      <c r="I6" s="93" t="s">
        <v>169</v>
      </c>
      <c r="J6" s="93"/>
      <c r="K6" s="93"/>
      <c r="L6" s="93"/>
    </row>
    <row r="7" spans="2:16" ht="45" x14ac:dyDescent="0.25">
      <c r="C7" s="2" t="s">
        <v>104</v>
      </c>
      <c r="D7" s="85" t="s">
        <v>210</v>
      </c>
      <c r="E7" s="85" t="s">
        <v>284</v>
      </c>
      <c r="F7" s="9">
        <v>40505</v>
      </c>
      <c r="G7" s="85">
        <v>108</v>
      </c>
      <c r="H7" s="42" t="s">
        <v>136</v>
      </c>
      <c r="I7" s="93" t="s">
        <v>169</v>
      </c>
      <c r="J7" s="93"/>
      <c r="K7" s="93"/>
      <c r="L7" s="93"/>
    </row>
    <row r="8" spans="2:16" ht="36" x14ac:dyDescent="0.25">
      <c r="C8" s="2" t="s">
        <v>105</v>
      </c>
      <c r="D8" s="85" t="s">
        <v>150</v>
      </c>
      <c r="E8" s="85" t="s">
        <v>150</v>
      </c>
      <c r="F8" s="9" t="s">
        <v>150</v>
      </c>
      <c r="G8" s="85" t="s">
        <v>150</v>
      </c>
      <c r="H8" s="58"/>
      <c r="I8" s="93" t="s">
        <v>169</v>
      </c>
      <c r="J8" s="93"/>
      <c r="K8" s="93"/>
      <c r="L8" s="93"/>
    </row>
    <row r="9" spans="2:16" ht="45" x14ac:dyDescent="0.25">
      <c r="C9" s="2" t="s">
        <v>107</v>
      </c>
      <c r="D9" s="85" t="s">
        <v>150</v>
      </c>
      <c r="E9" s="85" t="s">
        <v>150</v>
      </c>
      <c r="F9" s="9" t="s">
        <v>150</v>
      </c>
      <c r="G9" s="85" t="s">
        <v>150</v>
      </c>
      <c r="H9" s="58"/>
      <c r="I9" s="93" t="s">
        <v>169</v>
      </c>
      <c r="J9" s="93"/>
      <c r="K9" s="93"/>
      <c r="L9" s="93"/>
    </row>
    <row r="10" spans="2:16" ht="14.45" x14ac:dyDescent="0.35">
      <c r="C10" s="14"/>
      <c r="D10" s="14"/>
      <c r="E10" s="14"/>
      <c r="F10" s="14"/>
      <c r="G10" s="14"/>
      <c r="H10" s="14"/>
    </row>
    <row r="11" spans="2:16" ht="36" x14ac:dyDescent="0.25">
      <c r="C11" s="2" t="s">
        <v>76</v>
      </c>
      <c r="D11" s="42" t="s">
        <v>136</v>
      </c>
      <c r="E11" s="14"/>
      <c r="F11" s="14"/>
      <c r="G11" s="14"/>
      <c r="H11" s="14"/>
    </row>
    <row r="12" spans="2:16" ht="60" x14ac:dyDescent="0.25">
      <c r="C12" s="2" t="s">
        <v>86</v>
      </c>
      <c r="D12" s="42"/>
      <c r="E12" s="14"/>
      <c r="F12" s="14"/>
      <c r="G12" s="14"/>
      <c r="H12" s="14"/>
    </row>
    <row r="13" spans="2:16" ht="43.5" x14ac:dyDescent="0.35">
      <c r="C13" s="2" t="s">
        <v>80</v>
      </c>
      <c r="D13" s="42" t="s">
        <v>136</v>
      </c>
      <c r="E13" s="14"/>
      <c r="F13" s="14"/>
      <c r="G13" s="14"/>
      <c r="H13" s="14"/>
    </row>
    <row r="15" spans="2:16" x14ac:dyDescent="0.25">
      <c r="C15" s="95" t="s">
        <v>108</v>
      </c>
      <c r="D15" s="95"/>
      <c r="E15" s="95"/>
    </row>
    <row r="16" spans="2:16" x14ac:dyDescent="0.25">
      <c r="P16" s="86" t="s">
        <v>22</v>
      </c>
    </row>
    <row r="17" spans="2:17" ht="60" x14ac:dyDescent="0.25">
      <c r="B17" s="4"/>
      <c r="C17" s="86" t="s">
        <v>15</v>
      </c>
      <c r="D17" s="86" t="s">
        <v>77</v>
      </c>
      <c r="E17" s="86" t="s">
        <v>78</v>
      </c>
      <c r="F17" s="86" t="s">
        <v>79</v>
      </c>
      <c r="G17" s="94" t="s">
        <v>5</v>
      </c>
      <c r="H17" s="94"/>
      <c r="I17" s="86" t="s">
        <v>10</v>
      </c>
      <c r="J17" s="86" t="s">
        <v>11</v>
      </c>
      <c r="K17" s="86" t="s">
        <v>12</v>
      </c>
      <c r="L17" s="86" t="s">
        <v>16</v>
      </c>
      <c r="M17" s="86" t="s">
        <v>20</v>
      </c>
      <c r="N17" s="86" t="s">
        <v>21</v>
      </c>
      <c r="O17" s="86" t="s">
        <v>8</v>
      </c>
      <c r="P17" s="86" t="s">
        <v>13</v>
      </c>
      <c r="Q17" s="86" t="s">
        <v>9</v>
      </c>
    </row>
    <row r="18" spans="2:17" ht="30" x14ac:dyDescent="0.25">
      <c r="B18" s="4"/>
      <c r="C18" s="16">
        <v>1</v>
      </c>
      <c r="D18" s="15" t="s">
        <v>274</v>
      </c>
      <c r="E18" s="15" t="s">
        <v>296</v>
      </c>
      <c r="F18" s="85" t="s">
        <v>136</v>
      </c>
      <c r="G18" s="9">
        <v>39783</v>
      </c>
      <c r="H18" s="9">
        <v>41585</v>
      </c>
      <c r="I18" s="24">
        <f t="shared" ref="I18:I27" si="0">+H18-G18</f>
        <v>1802</v>
      </c>
      <c r="J18" s="25">
        <f>+I18/30</f>
        <v>60.06666666666667</v>
      </c>
      <c r="K18" s="18">
        <f t="shared" ref="K18:K27" si="1">+J18/12</f>
        <v>5.0055555555555555</v>
      </c>
      <c r="L18" s="85" t="s">
        <v>136</v>
      </c>
      <c r="M18" s="85">
        <v>110</v>
      </c>
      <c r="N18" s="85">
        <v>115</v>
      </c>
      <c r="O18" s="85" t="s">
        <v>136</v>
      </c>
      <c r="P18" s="85" t="s">
        <v>136</v>
      </c>
      <c r="Q18" s="7"/>
    </row>
    <row r="19" spans="2:17" ht="30" x14ac:dyDescent="0.25">
      <c r="B19" s="4"/>
      <c r="C19" s="16">
        <v>2</v>
      </c>
      <c r="D19" s="7" t="s">
        <v>285</v>
      </c>
      <c r="E19" s="15" t="s">
        <v>296</v>
      </c>
      <c r="F19" s="85" t="s">
        <v>150</v>
      </c>
      <c r="G19" s="9">
        <v>40664</v>
      </c>
      <c r="H19" s="9">
        <v>41090</v>
      </c>
      <c r="I19" s="24">
        <f>+H19-G19</f>
        <v>426</v>
      </c>
      <c r="J19" s="25">
        <f>+I19/30</f>
        <v>14.2</v>
      </c>
      <c r="K19" s="63"/>
      <c r="L19" s="85" t="s">
        <v>136</v>
      </c>
      <c r="M19" s="85">
        <v>111</v>
      </c>
      <c r="N19" s="85">
        <v>111</v>
      </c>
      <c r="O19" s="85" t="s">
        <v>150</v>
      </c>
      <c r="P19" s="85" t="s">
        <v>150</v>
      </c>
      <c r="Q19" s="7" t="s">
        <v>308</v>
      </c>
    </row>
    <row r="20" spans="2:17" ht="30" x14ac:dyDescent="0.25">
      <c r="B20" s="4"/>
      <c r="C20" s="16">
        <v>3</v>
      </c>
      <c r="D20" s="15" t="s">
        <v>307</v>
      </c>
      <c r="E20" s="15" t="s">
        <v>296</v>
      </c>
      <c r="F20" s="85" t="s">
        <v>150</v>
      </c>
      <c r="G20" s="9">
        <v>38687</v>
      </c>
      <c r="H20" s="9">
        <v>39782</v>
      </c>
      <c r="I20" s="24">
        <f t="shared" si="0"/>
        <v>1095</v>
      </c>
      <c r="J20" s="25">
        <f t="shared" ref="J20:J27" si="2">+I20/30</f>
        <v>36.5</v>
      </c>
      <c r="K20" s="63"/>
      <c r="L20" s="85" t="s">
        <v>136</v>
      </c>
      <c r="M20" s="85">
        <v>134</v>
      </c>
      <c r="N20" s="85">
        <v>134</v>
      </c>
      <c r="O20" s="85" t="s">
        <v>150</v>
      </c>
      <c r="P20" s="85" t="s">
        <v>150</v>
      </c>
      <c r="Q20" s="7" t="s">
        <v>297</v>
      </c>
    </row>
    <row r="21" spans="2:17" x14ac:dyDescent="0.25">
      <c r="B21" s="4"/>
      <c r="C21" s="16">
        <v>4</v>
      </c>
      <c r="D21" s="15"/>
      <c r="E21" s="15"/>
      <c r="F21" s="85"/>
      <c r="G21" s="9"/>
      <c r="H21" s="9"/>
      <c r="I21" s="24">
        <f t="shared" si="0"/>
        <v>0</v>
      </c>
      <c r="J21" s="25">
        <f t="shared" si="2"/>
        <v>0</v>
      </c>
      <c r="K21" s="18">
        <f t="shared" si="1"/>
        <v>0</v>
      </c>
      <c r="L21" s="85"/>
      <c r="M21" s="85"/>
      <c r="N21" s="85"/>
      <c r="O21" s="85"/>
      <c r="P21" s="85"/>
      <c r="Q21" s="7"/>
    </row>
    <row r="22" spans="2:17" x14ac:dyDescent="0.25">
      <c r="B22" s="4"/>
      <c r="C22" s="16">
        <v>5</v>
      </c>
      <c r="D22" s="15"/>
      <c r="E22" s="15"/>
      <c r="F22" s="85"/>
      <c r="G22" s="9"/>
      <c r="H22" s="9"/>
      <c r="I22" s="24">
        <f t="shared" si="0"/>
        <v>0</v>
      </c>
      <c r="J22" s="25">
        <f t="shared" si="2"/>
        <v>0</v>
      </c>
      <c r="K22" s="18">
        <f t="shared" si="1"/>
        <v>0</v>
      </c>
      <c r="L22" s="85"/>
      <c r="M22" s="85"/>
      <c r="N22" s="85"/>
      <c r="O22" s="85"/>
      <c r="P22" s="85"/>
      <c r="Q22" s="7"/>
    </row>
    <row r="23" spans="2:17" x14ac:dyDescent="0.25">
      <c r="B23" s="4"/>
      <c r="C23" s="16">
        <v>6</v>
      </c>
      <c r="D23" s="15"/>
      <c r="E23" s="15"/>
      <c r="F23" s="85"/>
      <c r="G23" s="9"/>
      <c r="H23" s="9"/>
      <c r="I23" s="24">
        <f t="shared" si="0"/>
        <v>0</v>
      </c>
      <c r="J23" s="25">
        <f t="shared" si="2"/>
        <v>0</v>
      </c>
      <c r="K23" s="18">
        <f t="shared" si="1"/>
        <v>0</v>
      </c>
      <c r="L23" s="85"/>
      <c r="M23" s="85"/>
      <c r="N23" s="85"/>
      <c r="O23" s="85"/>
      <c r="P23" s="85"/>
      <c r="Q23" s="7"/>
    </row>
    <row r="24" spans="2:17" x14ac:dyDescent="0.25">
      <c r="B24" s="4"/>
      <c r="C24" s="16">
        <v>7</v>
      </c>
      <c r="D24" s="15"/>
      <c r="E24" s="15"/>
      <c r="F24" s="85"/>
      <c r="G24" s="17"/>
      <c r="H24" s="17"/>
      <c r="I24" s="24">
        <f>+H24-G24</f>
        <v>0</v>
      </c>
      <c r="J24" s="25">
        <f>+I24/30</f>
        <v>0</v>
      </c>
      <c r="K24" s="18">
        <f t="shared" si="1"/>
        <v>0</v>
      </c>
      <c r="L24" s="85"/>
      <c r="M24" s="85"/>
      <c r="N24" s="85"/>
      <c r="O24" s="85"/>
      <c r="P24" s="85"/>
      <c r="Q24" s="7"/>
    </row>
    <row r="25" spans="2:17" x14ac:dyDescent="0.25">
      <c r="B25" s="4"/>
      <c r="C25" s="16">
        <v>8</v>
      </c>
      <c r="D25" s="15"/>
      <c r="E25" s="15"/>
      <c r="F25" s="85"/>
      <c r="G25" s="17"/>
      <c r="H25" s="17"/>
      <c r="I25" s="24">
        <f>+H25-G25</f>
        <v>0</v>
      </c>
      <c r="J25" s="25">
        <f>+I25/30</f>
        <v>0</v>
      </c>
      <c r="K25" s="18">
        <f t="shared" si="1"/>
        <v>0</v>
      </c>
      <c r="L25" s="85"/>
      <c r="M25" s="85"/>
      <c r="N25" s="85"/>
      <c r="O25" s="85"/>
      <c r="P25" s="85"/>
      <c r="Q25" s="7"/>
    </row>
    <row r="26" spans="2:17" x14ac:dyDescent="0.25">
      <c r="B26" s="4"/>
      <c r="C26" s="16">
        <v>9</v>
      </c>
      <c r="D26" s="15"/>
      <c r="E26" s="15"/>
      <c r="F26" s="85"/>
      <c r="G26" s="9"/>
      <c r="H26" s="9"/>
      <c r="I26" s="24">
        <f t="shared" si="0"/>
        <v>0</v>
      </c>
      <c r="J26" s="25">
        <f t="shared" si="2"/>
        <v>0</v>
      </c>
      <c r="K26" s="18">
        <f t="shared" si="1"/>
        <v>0</v>
      </c>
      <c r="L26" s="85"/>
      <c r="M26" s="85"/>
      <c r="N26" s="85"/>
      <c r="O26" s="85"/>
      <c r="P26" s="85"/>
      <c r="Q26" s="7"/>
    </row>
    <row r="27" spans="2:17" x14ac:dyDescent="0.25">
      <c r="B27" s="4"/>
      <c r="C27" s="16">
        <v>10</v>
      </c>
      <c r="D27" s="8"/>
      <c r="E27" s="15"/>
      <c r="F27" s="85"/>
      <c r="G27" s="9"/>
      <c r="H27" s="9"/>
      <c r="I27" s="24">
        <f t="shared" si="0"/>
        <v>0</v>
      </c>
      <c r="J27" s="25">
        <f t="shared" si="2"/>
        <v>0</v>
      </c>
      <c r="K27" s="18">
        <f t="shared" si="1"/>
        <v>0</v>
      </c>
      <c r="L27" s="85"/>
      <c r="M27" s="85"/>
      <c r="N27" s="85"/>
      <c r="O27" s="85"/>
      <c r="P27" s="85"/>
      <c r="Q27" s="7"/>
    </row>
    <row r="28" spans="2:17" x14ac:dyDescent="0.2">
      <c r="E28" s="54" t="s">
        <v>132</v>
      </c>
      <c r="K28" s="18">
        <f>SUM(K18:K27)</f>
        <v>5.0055555555555555</v>
      </c>
    </row>
    <row r="29" spans="2:17" ht="36" x14ac:dyDescent="0.25">
      <c r="C29" s="87" t="s">
        <v>23</v>
      </c>
      <c r="D29" s="88">
        <f>+K28</f>
        <v>5.0055555555555555</v>
      </c>
      <c r="E29" s="42" t="s">
        <v>136</v>
      </c>
    </row>
    <row r="30" spans="2:17" x14ac:dyDescent="0.25">
      <c r="C30" s="87" t="s">
        <v>24</v>
      </c>
      <c r="D30" s="85">
        <v>4</v>
      </c>
    </row>
    <row r="31" spans="2:17" x14ac:dyDescent="0.2">
      <c r="C31" s="87" t="s">
        <v>25</v>
      </c>
      <c r="D31" s="88">
        <f>+D29-D30</f>
        <v>1.0055555555555555</v>
      </c>
      <c r="E31" s="54"/>
    </row>
  </sheetData>
  <mergeCells count="12">
    <mergeCell ref="I4:L5"/>
    <mergeCell ref="G17:H17"/>
    <mergeCell ref="D4:D5"/>
    <mergeCell ref="E4:E5"/>
    <mergeCell ref="F4:F5"/>
    <mergeCell ref="G4:G5"/>
    <mergeCell ref="H4:H5"/>
    <mergeCell ref="I6:L6"/>
    <mergeCell ref="I7:L7"/>
    <mergeCell ref="I8:L8"/>
    <mergeCell ref="I9:L9"/>
    <mergeCell ref="C15:E15"/>
  </mergeCells>
  <conditionalFormatting sqref="A4:I4 A5:H5 A6:I6 A7:C8 A1:XFD3 M4:XFD9 A9:B9 A29:XFD1048576 A28:D28 F28:XFD28 A10:XFD17 A18:C19 D18:XFD18 E19:P19 A21:XFD27 A20:P20 R19:XFD20">
    <cfRule type="cellIs" dxfId="101" priority="15" operator="equal">
      <formula>"NO"</formula>
    </cfRule>
    <cfRule type="cellIs" dxfId="100" priority="16" operator="equal">
      <formula>"SI"</formula>
    </cfRule>
  </conditionalFormatting>
  <conditionalFormatting sqref="C9">
    <cfRule type="cellIs" dxfId="99" priority="13" operator="equal">
      <formula>"NO"</formula>
    </cfRule>
    <cfRule type="cellIs" dxfId="98" priority="14" operator="equal">
      <formula>"SI"</formula>
    </cfRule>
  </conditionalFormatting>
  <conditionalFormatting sqref="D7:I7">
    <cfRule type="cellIs" dxfId="97" priority="11" operator="equal">
      <formula>"NO"</formula>
    </cfRule>
    <cfRule type="cellIs" dxfId="96" priority="12" operator="equal">
      <formula>"SI"</formula>
    </cfRule>
  </conditionalFormatting>
  <conditionalFormatting sqref="D8:I8">
    <cfRule type="cellIs" dxfId="95" priority="9" operator="equal">
      <formula>"NO"</formula>
    </cfRule>
    <cfRule type="cellIs" dxfId="94" priority="10" operator="equal">
      <formula>"SI"</formula>
    </cfRule>
  </conditionalFormatting>
  <conditionalFormatting sqref="D9:I9">
    <cfRule type="cellIs" dxfId="93" priority="7" operator="equal">
      <formula>"NO"</formula>
    </cfRule>
    <cfRule type="cellIs" dxfId="92" priority="8" operator="equal">
      <formula>"SI"</formula>
    </cfRule>
  </conditionalFormatting>
  <conditionalFormatting sqref="E28">
    <cfRule type="cellIs" dxfId="91" priority="5" operator="equal">
      <formula>"NO"</formula>
    </cfRule>
    <cfRule type="cellIs" dxfId="90" priority="6" operator="equal">
      <formula>"SI"</formula>
    </cfRule>
  </conditionalFormatting>
  <conditionalFormatting sqref="Q19">
    <cfRule type="cellIs" dxfId="89" priority="3" operator="equal">
      <formula>"NO"</formula>
    </cfRule>
    <cfRule type="cellIs" dxfId="88" priority="4" operator="equal">
      <formula>"SI"</formula>
    </cfRule>
  </conditionalFormatting>
  <conditionalFormatting sqref="Q20">
    <cfRule type="cellIs" dxfId="87" priority="1" operator="equal">
      <formula>"NO"</formula>
    </cfRule>
    <cfRule type="cellIs" dxfId="86" priority="2" operator="equal">
      <formula>"SI"</formula>
    </cfRule>
  </conditionalFormatting>
  <pageMargins left="0.7" right="0.7" top="0.75" bottom="0.75" header="0.3" footer="0.3"/>
  <pageSetup scale="21"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workbookViewId="0">
      <selection activeCell="A27" sqref="A27"/>
    </sheetView>
  </sheetViews>
  <sheetFormatPr baseColWidth="10" defaultColWidth="11.42578125" defaultRowHeight="15" x14ac:dyDescent="0.25"/>
  <cols>
    <col min="1" max="1" width="2.5703125" style="82" customWidth="1"/>
    <col min="2" max="2" width="64.5703125" style="84" customWidth="1"/>
    <col min="3" max="3" width="40.7109375" style="84" customWidth="1"/>
    <col min="4" max="4" width="22.5703125" style="84" customWidth="1"/>
    <col min="5" max="5" width="47.85546875" style="82" customWidth="1"/>
    <col min="6" max="16" width="11.42578125" style="82"/>
    <col min="17" max="16384" width="11.42578125" style="84"/>
  </cols>
  <sheetData>
    <row r="1" spans="2:5" s="82" customFormat="1" ht="14.45" x14ac:dyDescent="0.35"/>
    <row r="2" spans="2:5" ht="15.75" x14ac:dyDescent="0.25">
      <c r="B2" s="106" t="s">
        <v>109</v>
      </c>
      <c r="C2" s="106"/>
      <c r="D2" s="106"/>
      <c r="E2" s="106"/>
    </row>
    <row r="3" spans="2:5" ht="15.75" x14ac:dyDescent="0.25">
      <c r="B3" s="35" t="s">
        <v>29</v>
      </c>
      <c r="C3" s="35" t="s">
        <v>113</v>
      </c>
      <c r="D3" s="36" t="s">
        <v>32</v>
      </c>
      <c r="E3" s="36" t="s">
        <v>9</v>
      </c>
    </row>
    <row r="4" spans="2:5" ht="16.5" x14ac:dyDescent="0.25">
      <c r="B4" s="32" t="s">
        <v>110</v>
      </c>
      <c r="C4" s="33">
        <v>15</v>
      </c>
      <c r="D4" s="104">
        <v>25</v>
      </c>
      <c r="E4" s="83"/>
    </row>
    <row r="5" spans="2:5" ht="16.5" x14ac:dyDescent="0.25">
      <c r="B5" s="32" t="s">
        <v>111</v>
      </c>
      <c r="C5" s="33">
        <v>25</v>
      </c>
      <c r="D5" s="105"/>
      <c r="E5" s="83"/>
    </row>
    <row r="6" spans="2:5" ht="15.75" x14ac:dyDescent="0.25">
      <c r="B6" s="30" t="s">
        <v>112</v>
      </c>
      <c r="C6" s="31" t="s">
        <v>34</v>
      </c>
      <c r="D6" s="31" t="s">
        <v>32</v>
      </c>
      <c r="E6" s="36" t="s">
        <v>9</v>
      </c>
    </row>
    <row r="7" spans="2:5" ht="16.5" x14ac:dyDescent="0.25">
      <c r="B7" s="32" t="s">
        <v>110</v>
      </c>
      <c r="C7" s="33">
        <v>30</v>
      </c>
      <c r="D7" s="104">
        <v>50</v>
      </c>
      <c r="E7" s="83"/>
    </row>
    <row r="8" spans="2:5" ht="16.5" x14ac:dyDescent="0.25">
      <c r="B8" s="32" t="s">
        <v>111</v>
      </c>
      <c r="C8" s="33">
        <v>50</v>
      </c>
      <c r="D8" s="105"/>
      <c r="E8" s="83"/>
    </row>
    <row r="9" spans="2:5" ht="15.75" x14ac:dyDescent="0.25">
      <c r="B9" s="30" t="s">
        <v>31</v>
      </c>
      <c r="C9" s="35" t="s">
        <v>113</v>
      </c>
      <c r="D9" s="31" t="s">
        <v>32</v>
      </c>
      <c r="E9" s="36" t="s">
        <v>9</v>
      </c>
    </row>
    <row r="10" spans="2:5" ht="15.75" customHeight="1" x14ac:dyDescent="0.25">
      <c r="B10" s="33" t="s">
        <v>114</v>
      </c>
      <c r="C10" s="33">
        <v>15</v>
      </c>
      <c r="D10" s="104">
        <v>0</v>
      </c>
      <c r="E10" s="38"/>
    </row>
    <row r="11" spans="2:5" ht="31.5" x14ac:dyDescent="0.25">
      <c r="B11" s="33" t="s">
        <v>115</v>
      </c>
      <c r="C11" s="33">
        <v>25</v>
      </c>
      <c r="D11" s="105"/>
      <c r="E11" s="38"/>
    </row>
    <row r="12" spans="2:5" s="82" customFormat="1" ht="15.75" x14ac:dyDescent="0.25">
      <c r="B12" s="106" t="s">
        <v>116</v>
      </c>
      <c r="C12" s="106"/>
      <c r="D12" s="106"/>
      <c r="E12" s="106"/>
    </row>
    <row r="13" spans="2:5" s="82" customFormat="1" ht="15.75" x14ac:dyDescent="0.25">
      <c r="B13" s="30" t="s">
        <v>29</v>
      </c>
      <c r="C13" s="30" t="s">
        <v>35</v>
      </c>
      <c r="D13" s="31" t="s">
        <v>32</v>
      </c>
      <c r="E13" s="31" t="s">
        <v>9</v>
      </c>
    </row>
    <row r="14" spans="2:5" s="82" customFormat="1" ht="16.5" x14ac:dyDescent="0.25">
      <c r="B14" s="32" t="s">
        <v>110</v>
      </c>
      <c r="C14" s="33">
        <v>15</v>
      </c>
      <c r="D14" s="104">
        <v>0</v>
      </c>
      <c r="E14" s="83"/>
    </row>
    <row r="15" spans="2:5" s="82" customFormat="1" ht="16.5" x14ac:dyDescent="0.25">
      <c r="B15" s="32" t="s">
        <v>111</v>
      </c>
      <c r="C15" s="33">
        <v>25</v>
      </c>
      <c r="D15" s="105"/>
      <c r="E15" s="83"/>
    </row>
    <row r="16" spans="2:5" s="82" customFormat="1" ht="15.75" x14ac:dyDescent="0.25">
      <c r="B16" s="30" t="s">
        <v>31</v>
      </c>
      <c r="C16" s="31" t="s">
        <v>34</v>
      </c>
      <c r="D16" s="31" t="s">
        <v>32</v>
      </c>
      <c r="E16" s="31" t="s">
        <v>9</v>
      </c>
    </row>
    <row r="17" spans="2:5" s="82" customFormat="1" ht="31.5" x14ac:dyDescent="0.25">
      <c r="B17" s="33" t="s">
        <v>117</v>
      </c>
      <c r="C17" s="33">
        <v>15</v>
      </c>
      <c r="D17" s="104">
        <v>0</v>
      </c>
      <c r="E17" s="83"/>
    </row>
    <row r="18" spans="2:5" s="82" customFormat="1" ht="31.5" x14ac:dyDescent="0.25">
      <c r="B18" s="33" t="s">
        <v>115</v>
      </c>
      <c r="C18" s="33">
        <v>25</v>
      </c>
      <c r="D18" s="105"/>
      <c r="E18" s="83"/>
    </row>
    <row r="19" spans="2:5" s="82" customFormat="1" ht="16.5" customHeight="1" x14ac:dyDescent="0.25">
      <c r="B19" s="106" t="s">
        <v>118</v>
      </c>
      <c r="C19" s="106"/>
      <c r="D19" s="106"/>
      <c r="E19" s="106"/>
    </row>
    <row r="20" spans="2:5" s="82" customFormat="1" ht="15.75" x14ac:dyDescent="0.25">
      <c r="B20" s="34" t="s">
        <v>29</v>
      </c>
      <c r="C20" s="31" t="s">
        <v>33</v>
      </c>
      <c r="D20" s="31" t="s">
        <v>32</v>
      </c>
      <c r="E20" s="31" t="s">
        <v>9</v>
      </c>
    </row>
    <row r="21" spans="2:5" s="82" customFormat="1" ht="16.5" x14ac:dyDescent="0.25">
      <c r="B21" s="32" t="s">
        <v>119</v>
      </c>
      <c r="C21" s="33">
        <v>10</v>
      </c>
      <c r="D21" s="104">
        <v>15</v>
      </c>
      <c r="E21" s="83"/>
    </row>
    <row r="22" spans="2:5" s="82" customFormat="1" ht="16.5" x14ac:dyDescent="0.25">
      <c r="B22" s="32" t="s">
        <v>30</v>
      </c>
      <c r="C22" s="33">
        <v>15</v>
      </c>
      <c r="D22" s="105"/>
      <c r="E22" s="83"/>
    </row>
    <row r="23" spans="2:5" s="82" customFormat="1" ht="15.75" x14ac:dyDescent="0.25">
      <c r="B23" s="34" t="s">
        <v>112</v>
      </c>
      <c r="C23" s="31" t="s">
        <v>33</v>
      </c>
      <c r="D23" s="31" t="s">
        <v>32</v>
      </c>
      <c r="E23" s="31" t="s">
        <v>9</v>
      </c>
    </row>
    <row r="24" spans="2:5" s="82" customFormat="1" ht="16.5" x14ac:dyDescent="0.25">
      <c r="B24" s="32" t="s">
        <v>119</v>
      </c>
      <c r="C24" s="33">
        <v>15</v>
      </c>
      <c r="D24" s="104">
        <v>20</v>
      </c>
      <c r="E24" s="83"/>
    </row>
    <row r="25" spans="2:5" s="82" customFormat="1" ht="16.5" x14ac:dyDescent="0.25">
      <c r="B25" s="32" t="s">
        <v>30</v>
      </c>
      <c r="C25" s="33">
        <v>20</v>
      </c>
      <c r="D25" s="105"/>
      <c r="E25" s="83"/>
    </row>
    <row r="26" spans="2:5" s="82" customFormat="1" ht="15.75" x14ac:dyDescent="0.25">
      <c r="B26" s="34" t="s">
        <v>36</v>
      </c>
      <c r="C26" s="31" t="s">
        <v>33</v>
      </c>
      <c r="D26" s="31" t="s">
        <v>32</v>
      </c>
      <c r="E26" s="31" t="s">
        <v>9</v>
      </c>
    </row>
    <row r="27" spans="2:5" s="82" customFormat="1" ht="31.5" x14ac:dyDescent="0.25">
      <c r="B27" s="33" t="s">
        <v>120</v>
      </c>
      <c r="C27" s="33">
        <v>10</v>
      </c>
      <c r="D27" s="104">
        <v>0</v>
      </c>
      <c r="E27" s="31"/>
    </row>
    <row r="28" spans="2:5" s="82" customFormat="1" ht="15.75" x14ac:dyDescent="0.25">
      <c r="B28" s="33" t="s">
        <v>121</v>
      </c>
      <c r="C28" s="33">
        <v>15</v>
      </c>
      <c r="D28" s="105"/>
      <c r="E28" s="83"/>
    </row>
    <row r="29" spans="2:5" s="82" customFormat="1" ht="15.75" x14ac:dyDescent="0.25">
      <c r="B29" s="106" t="s">
        <v>122</v>
      </c>
      <c r="C29" s="106"/>
      <c r="D29" s="106"/>
      <c r="E29" s="106"/>
    </row>
    <row r="30" spans="2:5" s="82" customFormat="1" ht="15.75" x14ac:dyDescent="0.25">
      <c r="B30" s="30" t="s">
        <v>29</v>
      </c>
      <c r="C30" s="30" t="s">
        <v>35</v>
      </c>
      <c r="D30" s="31" t="s">
        <v>32</v>
      </c>
      <c r="E30" s="31" t="s">
        <v>9</v>
      </c>
    </row>
    <row r="31" spans="2:5" s="82" customFormat="1" ht="16.5" x14ac:dyDescent="0.25">
      <c r="B31" s="32" t="s">
        <v>119</v>
      </c>
      <c r="C31" s="33">
        <v>15</v>
      </c>
      <c r="D31" s="104">
        <v>0</v>
      </c>
      <c r="E31" s="83"/>
    </row>
    <row r="32" spans="2:5" s="82" customFormat="1" ht="16.5" x14ac:dyDescent="0.25">
      <c r="B32" s="32" t="s">
        <v>30</v>
      </c>
      <c r="C32" s="33">
        <v>25</v>
      </c>
      <c r="D32" s="105"/>
      <c r="E32" s="83"/>
    </row>
    <row r="33" spans="2:5" s="82" customFormat="1" ht="15.75" x14ac:dyDescent="0.25">
      <c r="B33" s="30" t="s">
        <v>31</v>
      </c>
      <c r="C33" s="31" t="s">
        <v>34</v>
      </c>
      <c r="D33" s="31" t="s">
        <v>32</v>
      </c>
      <c r="E33" s="31" t="s">
        <v>9</v>
      </c>
    </row>
    <row r="34" spans="2:5" s="82" customFormat="1" ht="15.75" x14ac:dyDescent="0.25">
      <c r="B34" s="33" t="s">
        <v>105</v>
      </c>
      <c r="C34" s="33">
        <v>15</v>
      </c>
      <c r="D34" s="104">
        <v>0</v>
      </c>
      <c r="E34" s="83"/>
    </row>
    <row r="35" spans="2:5" s="82" customFormat="1" ht="31.5" x14ac:dyDescent="0.25">
      <c r="B35" s="33" t="s">
        <v>106</v>
      </c>
      <c r="C35" s="33">
        <v>25</v>
      </c>
      <c r="D35" s="105"/>
      <c r="E35" s="83"/>
    </row>
    <row r="36" spans="2:5" s="82" customFormat="1" ht="30.75" customHeight="1" x14ac:dyDescent="0.25">
      <c r="D36" s="37">
        <f>SUM(D3:D35)</f>
        <v>110</v>
      </c>
    </row>
    <row r="37" spans="2:5" s="82" customFormat="1" x14ac:dyDescent="0.25"/>
    <row r="38" spans="2:5" s="82" customFormat="1" x14ac:dyDescent="0.25"/>
    <row r="39" spans="2:5" s="82" customFormat="1" x14ac:dyDescent="0.25"/>
    <row r="40" spans="2:5" s="82" customFormat="1" x14ac:dyDescent="0.25"/>
    <row r="41" spans="2:5" s="82" customFormat="1" x14ac:dyDescent="0.25"/>
    <row r="42" spans="2:5" s="82" customFormat="1" x14ac:dyDescent="0.25"/>
    <row r="43" spans="2:5" s="82" customFormat="1" x14ac:dyDescent="0.25"/>
    <row r="44" spans="2:5" s="82" customFormat="1" x14ac:dyDescent="0.25"/>
    <row r="45" spans="2:5" s="82" customFormat="1" x14ac:dyDescent="0.25"/>
    <row r="46" spans="2:5" s="82" customFormat="1" x14ac:dyDescent="0.25"/>
    <row r="47" spans="2:5" s="82" customFormat="1" x14ac:dyDescent="0.25"/>
    <row r="48" spans="2:5"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row r="61" s="82" customFormat="1" x14ac:dyDescent="0.25"/>
    <row r="62" s="82" customFormat="1" x14ac:dyDescent="0.25"/>
    <row r="63" s="82" customFormat="1" x14ac:dyDescent="0.25"/>
    <row r="64" s="82" customFormat="1" x14ac:dyDescent="0.25"/>
    <row r="65" s="82" customFormat="1" x14ac:dyDescent="0.25"/>
    <row r="66" s="82" customFormat="1" x14ac:dyDescent="0.25"/>
    <row r="67" s="82" customFormat="1" x14ac:dyDescent="0.25"/>
    <row r="68" s="82" customFormat="1" x14ac:dyDescent="0.25"/>
    <row r="69" s="82" customFormat="1" x14ac:dyDescent="0.25"/>
    <row r="70" s="82" customFormat="1" x14ac:dyDescent="0.25"/>
    <row r="71" s="82" customFormat="1" x14ac:dyDescent="0.25"/>
    <row r="72" s="82" customFormat="1" x14ac:dyDescent="0.25"/>
    <row r="73" s="82" customFormat="1" x14ac:dyDescent="0.25"/>
    <row r="74" s="82" customFormat="1" x14ac:dyDescent="0.25"/>
    <row r="75" s="82" customFormat="1" x14ac:dyDescent="0.25"/>
    <row r="76" s="82" customFormat="1" x14ac:dyDescent="0.25"/>
    <row r="77" s="82" customFormat="1" x14ac:dyDescent="0.25"/>
    <row r="78" s="82" customFormat="1" x14ac:dyDescent="0.25"/>
    <row r="79" s="82" customFormat="1" x14ac:dyDescent="0.25"/>
    <row r="80" s="82" customFormat="1" x14ac:dyDescent="0.25"/>
    <row r="81" s="82" customFormat="1" x14ac:dyDescent="0.25"/>
    <row r="82" s="82" customFormat="1" x14ac:dyDescent="0.25"/>
    <row r="83" s="82" customFormat="1" x14ac:dyDescent="0.25"/>
    <row r="84" s="82" customFormat="1" x14ac:dyDescent="0.25"/>
    <row r="85" s="82" customFormat="1" x14ac:dyDescent="0.25"/>
    <row r="86" s="82" customFormat="1" x14ac:dyDescent="0.25"/>
    <row r="87" s="82" customFormat="1" x14ac:dyDescent="0.25"/>
    <row r="88" s="82" customFormat="1" x14ac:dyDescent="0.25"/>
    <row r="89" s="82" customFormat="1" x14ac:dyDescent="0.25"/>
    <row r="90" s="82" customFormat="1" x14ac:dyDescent="0.25"/>
    <row r="91" s="82" customFormat="1" x14ac:dyDescent="0.25"/>
    <row r="92" s="82" customFormat="1" x14ac:dyDescent="0.25"/>
    <row r="93" s="82" customFormat="1" x14ac:dyDescent="0.25"/>
    <row r="94" s="82" customFormat="1" x14ac:dyDescent="0.25"/>
    <row r="95" s="82" customFormat="1" x14ac:dyDescent="0.25"/>
    <row r="96" s="82" customFormat="1" x14ac:dyDescent="0.25"/>
    <row r="97" s="82" customFormat="1" x14ac:dyDescent="0.25"/>
    <row r="98" s="82" customFormat="1" x14ac:dyDescent="0.25"/>
    <row r="99" s="82" customFormat="1" x14ac:dyDescent="0.25"/>
    <row r="100" s="82" customFormat="1" x14ac:dyDescent="0.25"/>
    <row r="101" s="82" customFormat="1" x14ac:dyDescent="0.25"/>
    <row r="102" s="82" customFormat="1" x14ac:dyDescent="0.25"/>
    <row r="103" s="82" customFormat="1" x14ac:dyDescent="0.25"/>
    <row r="104" s="82" customFormat="1" x14ac:dyDescent="0.25"/>
    <row r="105" s="82" customFormat="1" x14ac:dyDescent="0.25"/>
    <row r="106" s="82" customFormat="1" x14ac:dyDescent="0.25"/>
    <row r="107" s="82" customFormat="1" x14ac:dyDescent="0.25"/>
    <row r="108" s="82" customFormat="1" x14ac:dyDescent="0.25"/>
    <row r="109" s="82" customFormat="1" x14ac:dyDescent="0.25"/>
    <row r="110" s="82" customFormat="1" x14ac:dyDescent="0.25"/>
    <row r="111" s="82" customFormat="1" x14ac:dyDescent="0.25"/>
    <row r="112" s="82" customFormat="1" x14ac:dyDescent="0.25"/>
    <row r="113" s="82" customFormat="1" x14ac:dyDescent="0.25"/>
    <row r="114" s="82" customFormat="1" x14ac:dyDescent="0.25"/>
    <row r="115" s="82" customFormat="1" x14ac:dyDescent="0.25"/>
    <row r="116" s="82" customFormat="1" x14ac:dyDescent="0.25"/>
    <row r="117" s="82" customFormat="1" x14ac:dyDescent="0.25"/>
    <row r="118" s="82" customFormat="1" x14ac:dyDescent="0.25"/>
    <row r="119" s="82" customFormat="1" x14ac:dyDescent="0.25"/>
    <row r="120" s="82" customFormat="1" x14ac:dyDescent="0.25"/>
    <row r="121" s="82" customFormat="1" x14ac:dyDescent="0.25"/>
    <row r="122" s="82" customFormat="1" x14ac:dyDescent="0.25"/>
    <row r="123" s="82" customFormat="1" x14ac:dyDescent="0.25"/>
    <row r="124" s="82" customFormat="1" x14ac:dyDescent="0.25"/>
    <row r="125" s="82" customFormat="1" x14ac:dyDescent="0.25"/>
    <row r="126" s="82" customFormat="1" x14ac:dyDescent="0.25"/>
    <row r="127" s="82" customFormat="1" x14ac:dyDescent="0.25"/>
    <row r="128" s="82" customFormat="1" x14ac:dyDescent="0.25"/>
    <row r="129" s="82" customFormat="1" x14ac:dyDescent="0.25"/>
    <row r="130" s="82" customFormat="1" x14ac:dyDescent="0.25"/>
    <row r="131" s="82" customFormat="1" x14ac:dyDescent="0.25"/>
    <row r="132" s="82" customFormat="1" x14ac:dyDescent="0.25"/>
    <row r="133" s="82" customFormat="1" x14ac:dyDescent="0.25"/>
    <row r="134" s="82" customFormat="1" x14ac:dyDescent="0.25"/>
  </sheetData>
  <mergeCells count="14">
    <mergeCell ref="D14:D15"/>
    <mergeCell ref="B2:E2"/>
    <mergeCell ref="D4:D5"/>
    <mergeCell ref="D7:D8"/>
    <mergeCell ref="D10:D11"/>
    <mergeCell ref="B12:E12"/>
    <mergeCell ref="D31:D32"/>
    <mergeCell ref="D34:D35"/>
    <mergeCell ref="D17:D18"/>
    <mergeCell ref="B19:E19"/>
    <mergeCell ref="D21:D22"/>
    <mergeCell ref="D24:D25"/>
    <mergeCell ref="D27:D28"/>
    <mergeCell ref="B29:E29"/>
  </mergeCells>
  <pageMargins left="0.7" right="0.7" top="0.75" bottom="0.75"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15"/>
  <sheetViews>
    <sheetView zoomScale="70" zoomScaleNormal="70" zoomScaleSheetLayoutView="40" workbookViewId="0">
      <selection activeCell="A15" sqref="A15"/>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19.140625" style="4" customWidth="1"/>
    <col min="6" max="6" width="46" style="4" customWidth="1"/>
    <col min="7" max="7" width="24.85546875" style="4" bestFit="1" customWidth="1"/>
    <col min="8" max="8" width="34.85546875" style="4" bestFit="1" customWidth="1"/>
    <col min="9" max="9" width="27.85546875" style="4" bestFit="1" customWidth="1"/>
    <col min="10" max="10" width="27.85546875" style="4" customWidth="1"/>
    <col min="11" max="11" width="22.85546875" style="4" bestFit="1" customWidth="1"/>
    <col min="12" max="14" width="25" style="4" customWidth="1"/>
    <col min="15" max="16" width="28.28515625" style="4" customWidth="1"/>
    <col min="17" max="19" width="26.28515625" style="4" customWidth="1"/>
    <col min="20" max="20" width="32.5703125" style="4" customWidth="1"/>
    <col min="21" max="21" width="56.5703125" style="4" customWidth="1"/>
    <col min="22" max="16384" width="11.42578125" style="4"/>
  </cols>
  <sheetData>
    <row r="2" spans="2:21" x14ac:dyDescent="0.25">
      <c r="B2" s="3" t="s">
        <v>47</v>
      </c>
      <c r="C2" s="3" t="s">
        <v>48</v>
      </c>
    </row>
    <row r="3" spans="2:21" x14ac:dyDescent="0.25">
      <c r="B3" s="5" t="s">
        <v>49</v>
      </c>
      <c r="C3" s="5" t="s">
        <v>50</v>
      </c>
    </row>
    <row r="5" spans="2:21" s="12" customFormat="1" ht="45" x14ac:dyDescent="0.25">
      <c r="C5" s="86" t="s">
        <v>52</v>
      </c>
      <c r="D5" s="86" t="s">
        <v>63</v>
      </c>
      <c r="E5" s="86" t="s">
        <v>17</v>
      </c>
      <c r="F5" s="86" t="s">
        <v>64</v>
      </c>
      <c r="G5" s="86" t="s">
        <v>62</v>
      </c>
      <c r="H5" s="86" t="s">
        <v>65</v>
      </c>
      <c r="I5" s="86" t="s">
        <v>58</v>
      </c>
      <c r="J5" s="86" t="s">
        <v>4</v>
      </c>
      <c r="K5" s="86" t="s">
        <v>3</v>
      </c>
      <c r="L5" s="86" t="s">
        <v>54</v>
      </c>
      <c r="M5" s="86" t="s">
        <v>55</v>
      </c>
      <c r="N5" s="86" t="s">
        <v>56</v>
      </c>
      <c r="O5" s="86" t="s">
        <v>57</v>
      </c>
      <c r="P5" s="86" t="s">
        <v>66</v>
      </c>
      <c r="Q5" s="86" t="s">
        <v>59</v>
      </c>
      <c r="R5" s="86" t="s">
        <v>60</v>
      </c>
      <c r="S5" s="86" t="s">
        <v>61</v>
      </c>
      <c r="T5" s="86" t="s">
        <v>67</v>
      </c>
      <c r="U5" s="86" t="s">
        <v>6</v>
      </c>
    </row>
    <row r="6" spans="2:21" ht="60" x14ac:dyDescent="0.25">
      <c r="C6" s="13" t="s">
        <v>0</v>
      </c>
      <c r="D6" s="85">
        <v>26</v>
      </c>
      <c r="E6" s="85" t="s">
        <v>136</v>
      </c>
      <c r="F6" s="85" t="s">
        <v>150</v>
      </c>
      <c r="G6" s="85" t="s">
        <v>136</v>
      </c>
      <c r="H6" s="85" t="s">
        <v>136</v>
      </c>
      <c r="I6" s="21">
        <v>9629955742</v>
      </c>
      <c r="J6" s="10">
        <v>1</v>
      </c>
      <c r="K6" s="22">
        <f>+I6*J6</f>
        <v>9629955742</v>
      </c>
      <c r="L6" s="7" t="s">
        <v>328</v>
      </c>
      <c r="M6" s="7" t="s">
        <v>329</v>
      </c>
      <c r="N6" s="7" t="s">
        <v>330</v>
      </c>
      <c r="O6" s="8" t="s">
        <v>331</v>
      </c>
      <c r="P6" s="8" t="s">
        <v>309</v>
      </c>
      <c r="Q6" s="9">
        <v>40223</v>
      </c>
      <c r="R6" s="9" t="s">
        <v>150</v>
      </c>
      <c r="S6" s="9">
        <v>41596</v>
      </c>
      <c r="T6" s="9" t="s">
        <v>136</v>
      </c>
      <c r="U6" s="7" t="s">
        <v>359</v>
      </c>
    </row>
    <row r="7" spans="2:21" ht="60" x14ac:dyDescent="0.25">
      <c r="C7" s="13" t="s">
        <v>1</v>
      </c>
      <c r="D7" s="85">
        <v>27</v>
      </c>
      <c r="E7" s="85" t="s">
        <v>136</v>
      </c>
      <c r="F7" s="85" t="s">
        <v>150</v>
      </c>
      <c r="G7" s="85" t="s">
        <v>136</v>
      </c>
      <c r="H7" s="85" t="s">
        <v>136</v>
      </c>
      <c r="I7" s="21">
        <v>8693651287</v>
      </c>
      <c r="J7" s="10">
        <v>1</v>
      </c>
      <c r="K7" s="22">
        <f>+I7*J7</f>
        <v>8693651287</v>
      </c>
      <c r="L7" s="7" t="s">
        <v>328</v>
      </c>
      <c r="M7" s="7" t="s">
        <v>329</v>
      </c>
      <c r="N7" s="7" t="s">
        <v>330</v>
      </c>
      <c r="O7" s="8" t="s">
        <v>331</v>
      </c>
      <c r="P7" s="8" t="s">
        <v>309</v>
      </c>
      <c r="Q7" s="9">
        <v>40544</v>
      </c>
      <c r="R7" s="9" t="s">
        <v>150</v>
      </c>
      <c r="S7" s="9">
        <v>41596</v>
      </c>
      <c r="T7" s="9" t="s">
        <v>136</v>
      </c>
      <c r="U7" s="7" t="s">
        <v>359</v>
      </c>
    </row>
    <row r="8" spans="2:21" ht="60" x14ac:dyDescent="0.25">
      <c r="C8" s="13" t="s">
        <v>2</v>
      </c>
      <c r="D8" s="85">
        <v>28</v>
      </c>
      <c r="E8" s="85" t="s">
        <v>136</v>
      </c>
      <c r="F8" s="85" t="s">
        <v>150</v>
      </c>
      <c r="G8" s="85" t="s">
        <v>136</v>
      </c>
      <c r="H8" s="85" t="s">
        <v>136</v>
      </c>
      <c r="I8" s="21">
        <v>9983255572</v>
      </c>
      <c r="J8" s="10">
        <v>1</v>
      </c>
      <c r="K8" s="22">
        <f>+I8*J8</f>
        <v>9983255572</v>
      </c>
      <c r="L8" s="7" t="s">
        <v>328</v>
      </c>
      <c r="M8" s="7" t="s">
        <v>329</v>
      </c>
      <c r="N8" s="7" t="s">
        <v>330</v>
      </c>
      <c r="O8" s="8" t="s">
        <v>331</v>
      </c>
      <c r="P8" s="8" t="s">
        <v>309</v>
      </c>
      <c r="Q8" s="9">
        <v>40909</v>
      </c>
      <c r="R8" s="9" t="s">
        <v>150</v>
      </c>
      <c r="S8" s="9">
        <v>41596</v>
      </c>
      <c r="T8" s="9" t="s">
        <v>136</v>
      </c>
      <c r="U8" s="7" t="s">
        <v>359</v>
      </c>
    </row>
    <row r="9" spans="2:21" ht="21.6" x14ac:dyDescent="0.35">
      <c r="K9" s="23">
        <f>SUM(K6:K8)</f>
        <v>28306862601</v>
      </c>
    </row>
    <row r="10" spans="2:21" ht="36" customHeight="1" x14ac:dyDescent="0.25">
      <c r="C10" s="13" t="s">
        <v>83</v>
      </c>
      <c r="D10" s="42" t="s">
        <v>136</v>
      </c>
    </row>
    <row r="11" spans="2:21" ht="36" customHeight="1" x14ac:dyDescent="0.25">
      <c r="C11" s="13" t="s">
        <v>84</v>
      </c>
      <c r="D11" s="42" t="s">
        <v>136</v>
      </c>
    </row>
    <row r="12" spans="2:21" ht="72" customHeight="1" x14ac:dyDescent="0.35">
      <c r="C12" s="13" t="s">
        <v>68</v>
      </c>
      <c r="D12" s="42" t="s">
        <v>136</v>
      </c>
      <c r="E12" s="14"/>
    </row>
    <row r="13" spans="2:21" ht="115.5" customHeight="1" x14ac:dyDescent="0.25">
      <c r="C13" s="13" t="s">
        <v>53</v>
      </c>
      <c r="D13" s="42" t="s">
        <v>136</v>
      </c>
      <c r="E13" s="14"/>
      <c r="Q13" s="20"/>
    </row>
    <row r="14" spans="2:21" ht="45" x14ac:dyDescent="0.25">
      <c r="C14" s="13" t="s">
        <v>51</v>
      </c>
      <c r="D14" s="42" t="s">
        <v>150</v>
      </c>
      <c r="E14" s="14"/>
    </row>
    <row r="15" spans="2:21" ht="61.5" x14ac:dyDescent="0.25">
      <c r="C15" s="39" t="s">
        <v>85</v>
      </c>
      <c r="D15" s="56" t="s">
        <v>150</v>
      </c>
      <c r="E15" s="53"/>
    </row>
  </sheetData>
  <conditionalFormatting sqref="C5:U15">
    <cfRule type="cellIs" dxfId="85" priority="1" operator="equal">
      <formula>"NO"</formula>
    </cfRule>
    <cfRule type="cellIs" dxfId="84" priority="2" operator="equal">
      <formula>"SI"</formula>
    </cfRule>
  </conditionalFormatting>
  <pageMargins left="0.7" right="0.7" top="0.75" bottom="0.75" header="0.3" footer="0.3"/>
  <pageSetup scale="21" orientation="portrait" horizontalDpi="4294967295" verticalDpi="4294967295"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37"/>
  <sheetViews>
    <sheetView zoomScale="85" zoomScaleNormal="85" zoomScaleSheetLayoutView="10" workbookViewId="0">
      <selection activeCell="A19" sqref="A19"/>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86" t="s">
        <v>71</v>
      </c>
      <c r="D4" s="96" t="s">
        <v>18</v>
      </c>
      <c r="E4" s="96" t="s">
        <v>7</v>
      </c>
      <c r="F4" s="96" t="s">
        <v>19</v>
      </c>
      <c r="G4" s="96" t="s">
        <v>63</v>
      </c>
      <c r="H4" s="96" t="s">
        <v>8</v>
      </c>
      <c r="I4" s="94" t="s">
        <v>9</v>
      </c>
      <c r="J4" s="94"/>
      <c r="K4" s="94"/>
      <c r="L4" s="94"/>
    </row>
    <row r="5" spans="2:12" ht="35.25" customHeight="1" x14ac:dyDescent="0.25">
      <c r="B5" s="12"/>
      <c r="C5" s="26" t="s">
        <v>335</v>
      </c>
      <c r="D5" s="97"/>
      <c r="E5" s="97"/>
      <c r="F5" s="97" t="s">
        <v>19</v>
      </c>
      <c r="G5" s="97"/>
      <c r="H5" s="97"/>
      <c r="I5" s="94"/>
      <c r="J5" s="94"/>
      <c r="K5" s="94"/>
      <c r="L5" s="94"/>
    </row>
    <row r="6" spans="2:12" ht="36" x14ac:dyDescent="0.25">
      <c r="C6" s="2" t="s">
        <v>72</v>
      </c>
      <c r="D6" s="11" t="s">
        <v>336</v>
      </c>
      <c r="E6" s="85" t="s">
        <v>337</v>
      </c>
      <c r="F6" s="9">
        <v>33998</v>
      </c>
      <c r="G6" s="85">
        <v>159</v>
      </c>
      <c r="H6" s="42" t="s">
        <v>136</v>
      </c>
      <c r="I6" s="93" t="s">
        <v>169</v>
      </c>
      <c r="J6" s="93"/>
      <c r="K6" s="93"/>
      <c r="L6" s="93"/>
    </row>
    <row r="7" spans="2:12" ht="63" customHeight="1" x14ac:dyDescent="0.25">
      <c r="C7" s="2" t="s">
        <v>73</v>
      </c>
      <c r="D7" s="85" t="s">
        <v>291</v>
      </c>
      <c r="E7" s="85" t="s">
        <v>310</v>
      </c>
      <c r="F7" s="9">
        <v>40053</v>
      </c>
      <c r="G7" s="85">
        <v>173</v>
      </c>
      <c r="H7" s="42" t="s">
        <v>136</v>
      </c>
      <c r="I7" s="93" t="s">
        <v>169</v>
      </c>
      <c r="J7" s="93"/>
      <c r="K7" s="93"/>
      <c r="L7" s="93"/>
    </row>
    <row r="8" spans="2:12" ht="36" x14ac:dyDescent="0.25">
      <c r="C8" s="2" t="s">
        <v>92</v>
      </c>
      <c r="D8" s="85" t="s">
        <v>150</v>
      </c>
      <c r="E8" s="85" t="s">
        <v>150</v>
      </c>
      <c r="F8" s="9" t="s">
        <v>150</v>
      </c>
      <c r="G8" s="85" t="s">
        <v>150</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ht="45" customHeight="1" x14ac:dyDescent="0.25">
      <c r="C14" s="95" t="s">
        <v>74</v>
      </c>
      <c r="D14" s="95"/>
      <c r="E14" s="95"/>
    </row>
    <row r="15" spans="2:12" ht="36.75" customHeight="1" x14ac:dyDescent="0.25">
      <c r="C15" s="95" t="s">
        <v>75</v>
      </c>
      <c r="D15" s="95"/>
      <c r="E15" s="55" t="s">
        <v>81</v>
      </c>
    </row>
    <row r="16" spans="2:12" ht="45" x14ac:dyDescent="0.25">
      <c r="C16" s="95"/>
      <c r="D16" s="95"/>
      <c r="E16" s="55" t="s">
        <v>82</v>
      </c>
    </row>
    <row r="17" spans="2:18" x14ac:dyDescent="0.25">
      <c r="P17" s="94" t="s">
        <v>22</v>
      </c>
      <c r="Q17" s="94"/>
    </row>
    <row r="18" spans="2:18" ht="60" x14ac:dyDescent="0.25">
      <c r="B18" s="4"/>
      <c r="C18" s="86" t="s">
        <v>15</v>
      </c>
      <c r="D18" s="86" t="s">
        <v>77</v>
      </c>
      <c r="E18" s="86" t="s">
        <v>78</v>
      </c>
      <c r="F18" s="86" t="s">
        <v>79</v>
      </c>
      <c r="G18" s="94" t="s">
        <v>5</v>
      </c>
      <c r="H18" s="94"/>
      <c r="I18" s="86" t="s">
        <v>10</v>
      </c>
      <c r="J18" s="86" t="s">
        <v>11</v>
      </c>
      <c r="K18" s="86" t="s">
        <v>12</v>
      </c>
      <c r="L18" s="86" t="s">
        <v>16</v>
      </c>
      <c r="M18" s="86" t="s">
        <v>20</v>
      </c>
      <c r="N18" s="86" t="s">
        <v>21</v>
      </c>
      <c r="O18" s="86" t="s">
        <v>8</v>
      </c>
      <c r="P18" s="86" t="s">
        <v>13</v>
      </c>
      <c r="Q18" s="86" t="s">
        <v>14</v>
      </c>
      <c r="R18" s="86" t="s">
        <v>9</v>
      </c>
    </row>
    <row r="19" spans="2:18" ht="30" x14ac:dyDescent="0.25">
      <c r="B19" s="4"/>
      <c r="C19" s="16">
        <v>1</v>
      </c>
      <c r="D19" s="15" t="s">
        <v>338</v>
      </c>
      <c r="E19" s="15" t="s">
        <v>335</v>
      </c>
      <c r="F19" s="85" t="s">
        <v>136</v>
      </c>
      <c r="G19" s="9">
        <v>35462</v>
      </c>
      <c r="H19" s="9">
        <v>38563</v>
      </c>
      <c r="I19" s="24">
        <f t="shared" ref="I19:I28" si="0">+H19-G19</f>
        <v>3101</v>
      </c>
      <c r="J19" s="25">
        <f>+I19/30</f>
        <v>103.36666666666666</v>
      </c>
      <c r="K19" s="18">
        <f>+J19/12</f>
        <v>8.6138888888888889</v>
      </c>
      <c r="L19" s="85" t="s">
        <v>136</v>
      </c>
      <c r="M19" s="85">
        <v>162</v>
      </c>
      <c r="N19" s="85">
        <v>163</v>
      </c>
      <c r="O19" s="85" t="s">
        <v>136</v>
      </c>
      <c r="P19" s="85" t="s">
        <v>13</v>
      </c>
      <c r="Q19" s="85" t="s">
        <v>81</v>
      </c>
      <c r="R19" s="7" t="s">
        <v>311</v>
      </c>
    </row>
    <row r="20" spans="2:18" ht="45" x14ac:dyDescent="0.25">
      <c r="B20" s="4"/>
      <c r="C20" s="16">
        <v>2</v>
      </c>
      <c r="D20" s="15" t="s">
        <v>339</v>
      </c>
      <c r="E20" s="15" t="s">
        <v>340</v>
      </c>
      <c r="F20" s="85" t="s">
        <v>136</v>
      </c>
      <c r="G20" s="9">
        <v>40451</v>
      </c>
      <c r="H20" s="9">
        <v>40633</v>
      </c>
      <c r="I20" s="24">
        <f>+H20-G20</f>
        <v>182</v>
      </c>
      <c r="J20" s="25">
        <f>+I20/30</f>
        <v>6.0666666666666664</v>
      </c>
      <c r="K20" s="18">
        <f t="shared" ref="K20:K28" si="1">+J20/12</f>
        <v>0.50555555555555554</v>
      </c>
      <c r="L20" s="85" t="s">
        <v>136</v>
      </c>
      <c r="M20" s="85">
        <v>164</v>
      </c>
      <c r="N20" s="85">
        <v>164</v>
      </c>
      <c r="O20" s="85" t="s">
        <v>136</v>
      </c>
      <c r="P20" s="85" t="s">
        <v>13</v>
      </c>
      <c r="Q20" s="85" t="s">
        <v>81</v>
      </c>
      <c r="R20" s="7" t="s">
        <v>341</v>
      </c>
    </row>
    <row r="21" spans="2:18" ht="45" x14ac:dyDescent="0.25">
      <c r="B21" s="4"/>
      <c r="C21" s="16">
        <v>3</v>
      </c>
      <c r="D21" s="15" t="s">
        <v>150</v>
      </c>
      <c r="E21" s="15" t="s">
        <v>335</v>
      </c>
      <c r="F21" s="85" t="s">
        <v>136</v>
      </c>
      <c r="G21" s="9">
        <v>38626</v>
      </c>
      <c r="H21" s="9">
        <v>39629</v>
      </c>
      <c r="I21" s="24">
        <f t="shared" si="0"/>
        <v>1003</v>
      </c>
      <c r="J21" s="25">
        <f t="shared" ref="J21:J28" si="2">+I21/30</f>
        <v>33.43333333333333</v>
      </c>
      <c r="K21" s="63"/>
      <c r="L21" s="85" t="s">
        <v>136</v>
      </c>
      <c r="M21" s="85">
        <v>165</v>
      </c>
      <c r="N21" s="85">
        <v>166</v>
      </c>
      <c r="O21" s="85" t="s">
        <v>150</v>
      </c>
      <c r="P21" s="85"/>
      <c r="Q21" s="85"/>
      <c r="R21" s="7" t="s">
        <v>342</v>
      </c>
    </row>
    <row r="22" spans="2:18" ht="30" x14ac:dyDescent="0.25">
      <c r="B22" s="4"/>
      <c r="C22" s="16">
        <v>4</v>
      </c>
      <c r="D22" s="15" t="s">
        <v>343</v>
      </c>
      <c r="E22" s="15" t="s">
        <v>340</v>
      </c>
      <c r="F22" s="85" t="s">
        <v>136</v>
      </c>
      <c r="G22" s="9">
        <v>40710</v>
      </c>
      <c r="H22" s="9">
        <v>40800</v>
      </c>
      <c r="I22" s="24">
        <f t="shared" si="0"/>
        <v>90</v>
      </c>
      <c r="J22" s="25">
        <f t="shared" si="2"/>
        <v>3</v>
      </c>
      <c r="K22" s="18">
        <f t="shared" si="1"/>
        <v>0.25</v>
      </c>
      <c r="L22" s="85" t="s">
        <v>136</v>
      </c>
      <c r="M22" s="85">
        <v>167</v>
      </c>
      <c r="N22" s="85">
        <v>167</v>
      </c>
      <c r="O22" s="85" t="s">
        <v>136</v>
      </c>
      <c r="P22" s="85" t="s">
        <v>13</v>
      </c>
      <c r="Q22" s="85" t="s">
        <v>81</v>
      </c>
      <c r="R22" s="7" t="s">
        <v>341</v>
      </c>
    </row>
    <row r="23" spans="2:18" x14ac:dyDescent="0.25">
      <c r="B23" s="4"/>
      <c r="C23" s="16">
        <v>5</v>
      </c>
      <c r="D23" s="15"/>
      <c r="E23" s="15"/>
      <c r="F23" s="85"/>
      <c r="G23" s="9"/>
      <c r="H23" s="9"/>
      <c r="I23" s="24">
        <f t="shared" si="0"/>
        <v>0</v>
      </c>
      <c r="J23" s="25">
        <f t="shared" si="2"/>
        <v>0</v>
      </c>
      <c r="K23" s="18">
        <f t="shared" si="1"/>
        <v>0</v>
      </c>
      <c r="L23" s="85"/>
      <c r="M23" s="85"/>
      <c r="N23" s="85"/>
      <c r="O23" s="85"/>
      <c r="P23" s="85"/>
      <c r="Q23" s="85"/>
      <c r="R23" s="7"/>
    </row>
    <row r="24" spans="2:18" x14ac:dyDescent="0.25">
      <c r="B24" s="4"/>
      <c r="C24" s="16">
        <v>6</v>
      </c>
      <c r="D24" s="15"/>
      <c r="E24" s="15"/>
      <c r="F24" s="85"/>
      <c r="G24" s="9"/>
      <c r="H24" s="9"/>
      <c r="I24" s="24">
        <f t="shared" si="0"/>
        <v>0</v>
      </c>
      <c r="J24" s="25">
        <f t="shared" si="2"/>
        <v>0</v>
      </c>
      <c r="K24" s="18">
        <f t="shared" si="1"/>
        <v>0</v>
      </c>
      <c r="L24" s="85"/>
      <c r="M24" s="85"/>
      <c r="N24" s="85"/>
      <c r="O24" s="85"/>
      <c r="P24" s="85"/>
      <c r="Q24" s="85"/>
      <c r="R24" s="7"/>
    </row>
    <row r="25" spans="2:18" x14ac:dyDescent="0.25">
      <c r="B25" s="4"/>
      <c r="C25" s="16">
        <v>7</v>
      </c>
      <c r="D25" s="15"/>
      <c r="E25" s="15"/>
      <c r="F25" s="85"/>
      <c r="G25" s="17"/>
      <c r="H25" s="17"/>
      <c r="I25" s="24">
        <f>+H25-G25</f>
        <v>0</v>
      </c>
      <c r="J25" s="25">
        <f>+I25/30</f>
        <v>0</v>
      </c>
      <c r="K25" s="18">
        <f t="shared" si="1"/>
        <v>0</v>
      </c>
      <c r="L25" s="85"/>
      <c r="M25" s="85"/>
      <c r="N25" s="85"/>
      <c r="O25" s="85"/>
      <c r="P25" s="85"/>
      <c r="Q25" s="85"/>
      <c r="R25" s="7"/>
    </row>
    <row r="26" spans="2:18" x14ac:dyDescent="0.25">
      <c r="B26" s="4"/>
      <c r="C26" s="16">
        <v>8</v>
      </c>
      <c r="D26" s="15"/>
      <c r="E26" s="15"/>
      <c r="F26" s="85"/>
      <c r="G26" s="17"/>
      <c r="H26" s="17"/>
      <c r="I26" s="24">
        <f>+H26-G26</f>
        <v>0</v>
      </c>
      <c r="J26" s="25">
        <f>+I26/30</f>
        <v>0</v>
      </c>
      <c r="K26" s="18">
        <f t="shared" si="1"/>
        <v>0</v>
      </c>
      <c r="L26" s="85"/>
      <c r="M26" s="85"/>
      <c r="N26" s="85"/>
      <c r="O26" s="85"/>
      <c r="P26" s="85"/>
      <c r="Q26" s="85"/>
      <c r="R26" s="7"/>
    </row>
    <row r="27" spans="2:18" x14ac:dyDescent="0.25">
      <c r="B27" s="4"/>
      <c r="C27" s="16">
        <v>9</v>
      </c>
      <c r="D27" s="15"/>
      <c r="E27" s="15"/>
      <c r="F27" s="85"/>
      <c r="G27" s="9"/>
      <c r="H27" s="9"/>
      <c r="I27" s="24">
        <f t="shared" si="0"/>
        <v>0</v>
      </c>
      <c r="J27" s="25">
        <f t="shared" si="2"/>
        <v>0</v>
      </c>
      <c r="K27" s="18">
        <f t="shared" si="1"/>
        <v>0</v>
      </c>
      <c r="L27" s="85"/>
      <c r="M27" s="85"/>
      <c r="N27" s="85"/>
      <c r="O27" s="85"/>
      <c r="P27" s="85"/>
      <c r="Q27" s="85"/>
      <c r="R27" s="7"/>
    </row>
    <row r="28" spans="2:18" x14ac:dyDescent="0.25">
      <c r="B28" s="4"/>
      <c r="C28" s="16">
        <v>10</v>
      </c>
      <c r="D28" s="8"/>
      <c r="E28" s="15"/>
      <c r="F28" s="85"/>
      <c r="G28" s="9"/>
      <c r="H28" s="9"/>
      <c r="I28" s="24">
        <f t="shared" si="0"/>
        <v>0</v>
      </c>
      <c r="J28" s="25">
        <f t="shared" si="2"/>
        <v>0</v>
      </c>
      <c r="K28" s="18">
        <f t="shared" si="1"/>
        <v>0</v>
      </c>
      <c r="L28" s="85"/>
      <c r="M28" s="85"/>
      <c r="N28" s="85"/>
      <c r="O28" s="85"/>
      <c r="P28" s="85"/>
      <c r="Q28" s="85"/>
      <c r="R28" s="7"/>
    </row>
    <row r="29" spans="2:18" ht="33" customHeight="1" x14ac:dyDescent="0.2">
      <c r="E29" s="54" t="s">
        <v>132</v>
      </c>
      <c r="K29" s="18">
        <f>SUM(K19:K28)</f>
        <v>9.3694444444444436</v>
      </c>
    </row>
    <row r="30" spans="2:18" ht="36" x14ac:dyDescent="0.25">
      <c r="C30" s="87" t="s">
        <v>23</v>
      </c>
      <c r="D30" s="88">
        <f>+K29</f>
        <v>9.3694444444444436</v>
      </c>
      <c r="E30" s="42" t="s">
        <v>136</v>
      </c>
    </row>
    <row r="31" spans="2:18" x14ac:dyDescent="0.25">
      <c r="C31" s="87" t="s">
        <v>24</v>
      </c>
      <c r="D31" s="85">
        <v>8</v>
      </c>
    </row>
    <row r="32" spans="2:18" x14ac:dyDescent="0.2">
      <c r="C32" s="87" t="s">
        <v>25</v>
      </c>
      <c r="D32" s="88">
        <f>+D30-D31</f>
        <v>1.3694444444444436</v>
      </c>
      <c r="E32" s="54" t="s">
        <v>132</v>
      </c>
    </row>
    <row r="33" spans="3:6" ht="36" x14ac:dyDescent="0.25">
      <c r="C33" s="87" t="s">
        <v>27</v>
      </c>
      <c r="D33" s="88">
        <f>+K19+K20+K22</f>
        <v>9.3694444444444436</v>
      </c>
      <c r="E33" s="42" t="s">
        <v>136</v>
      </c>
    </row>
    <row r="34" spans="3:6" ht="45" x14ac:dyDescent="0.25">
      <c r="C34" s="87" t="s">
        <v>28</v>
      </c>
      <c r="D34" s="85">
        <v>5</v>
      </c>
      <c r="E34" s="86" t="str">
        <f>+E15</f>
        <v>Gerencia de proyectos</v>
      </c>
      <c r="F34" s="86" t="str">
        <f>+E16</f>
        <v>En redes de transmisión y/o instalación y/o operación de equipos de telecomunicaciones</v>
      </c>
    </row>
    <row r="35" spans="3:6" x14ac:dyDescent="0.25">
      <c r="C35" s="87" t="s">
        <v>26</v>
      </c>
      <c r="D35" s="88">
        <f>+D33-D34</f>
        <v>4.3694444444444436</v>
      </c>
      <c r="E35" s="88">
        <f>+K19+K20+K22</f>
        <v>9.3694444444444436</v>
      </c>
      <c r="F35" s="88"/>
    </row>
    <row r="37" spans="3:6" ht="36" x14ac:dyDescent="0.25">
      <c r="C37" s="87" t="s">
        <v>91</v>
      </c>
      <c r="D37" s="42" t="s">
        <v>150</v>
      </c>
    </row>
  </sheetData>
  <mergeCells count="13">
    <mergeCell ref="P17:Q17"/>
    <mergeCell ref="D4:D5"/>
    <mergeCell ref="E4:E5"/>
    <mergeCell ref="F4:F5"/>
    <mergeCell ref="G4:G5"/>
    <mergeCell ref="H4:H5"/>
    <mergeCell ref="I4:L5"/>
    <mergeCell ref="G18:H18"/>
    <mergeCell ref="I6:L6"/>
    <mergeCell ref="I7:L7"/>
    <mergeCell ref="I8:L8"/>
    <mergeCell ref="C14:E14"/>
    <mergeCell ref="C15:D16"/>
  </mergeCells>
  <conditionalFormatting sqref="A1:XFD3 A4:I4 A5:H5 M4:XFD8 A9:XFD14 A15:C15 E15:XFD16 A16:B16 A6:C8 E6:I6 A17:XFD1048576">
    <cfRule type="cellIs" dxfId="83" priority="5" operator="equal">
      <formula>"NO"</formula>
    </cfRule>
    <cfRule type="cellIs" dxfId="82" priority="6" operator="equal">
      <formula>"SI"</formula>
    </cfRule>
  </conditionalFormatting>
  <conditionalFormatting sqref="D7:I7">
    <cfRule type="cellIs" dxfId="81" priority="3" operator="equal">
      <formula>"NO"</formula>
    </cfRule>
    <cfRule type="cellIs" dxfId="80" priority="4" operator="equal">
      <formula>"SI"</formula>
    </cfRule>
  </conditionalFormatting>
  <conditionalFormatting sqref="D8:I8">
    <cfRule type="cellIs" dxfId="79" priority="1" operator="equal">
      <formula>"NO"</formula>
    </cfRule>
    <cfRule type="cellIs" dxfId="78" priority="2" operator="equal">
      <formula>"SI"</formula>
    </cfRule>
  </conditionalFormatting>
  <dataValidations count="1">
    <dataValidation type="list" allowBlank="1" showInputMessage="1" showErrorMessage="1" sqref="Q19:Q28">
      <formula1>$E$15:$E$16</formula1>
    </dataValidation>
  </dataValidations>
  <pageMargins left="0.7" right="0.7" top="0.75" bottom="0.75" header="0.3" footer="0.3"/>
  <pageSetup scale="21"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32"/>
  <sheetViews>
    <sheetView zoomScale="85" zoomScaleNormal="85" zoomScaleSheetLayoutView="10" workbookViewId="0">
      <selection activeCell="A17" sqref="A17"/>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41.140625" style="4" customWidth="1"/>
    <col min="18" max="16384" width="11.42578125" style="4"/>
  </cols>
  <sheetData>
    <row r="2" spans="2:17" x14ac:dyDescent="0.25">
      <c r="B2" s="12" t="s">
        <v>69</v>
      </c>
      <c r="C2" s="3" t="s">
        <v>70</v>
      </c>
    </row>
    <row r="3" spans="2:17" ht="14.45" x14ac:dyDescent="0.35">
      <c r="B3" s="12"/>
      <c r="C3" s="3"/>
    </row>
    <row r="4" spans="2:17" ht="21" customHeight="1" x14ac:dyDescent="0.25">
      <c r="B4" s="12"/>
      <c r="C4" s="86" t="s">
        <v>87</v>
      </c>
      <c r="D4" s="96" t="s">
        <v>18</v>
      </c>
      <c r="E4" s="96" t="s">
        <v>7</v>
      </c>
      <c r="F4" s="96" t="s">
        <v>19</v>
      </c>
      <c r="G4" s="96" t="s">
        <v>63</v>
      </c>
      <c r="H4" s="96" t="s">
        <v>8</v>
      </c>
      <c r="I4" s="94" t="s">
        <v>9</v>
      </c>
      <c r="J4" s="94"/>
      <c r="K4" s="94"/>
      <c r="L4" s="94"/>
    </row>
    <row r="5" spans="2:17" ht="35.25" customHeight="1" x14ac:dyDescent="0.25">
      <c r="B5" s="12"/>
      <c r="C5" s="26" t="s">
        <v>351</v>
      </c>
      <c r="D5" s="97"/>
      <c r="E5" s="97"/>
      <c r="F5" s="97" t="s">
        <v>19</v>
      </c>
      <c r="G5" s="97"/>
      <c r="H5" s="97"/>
      <c r="I5" s="94"/>
      <c r="J5" s="94"/>
      <c r="K5" s="94"/>
      <c r="L5" s="94"/>
    </row>
    <row r="6" spans="2:17" ht="45" x14ac:dyDescent="0.25">
      <c r="C6" s="2" t="s">
        <v>88</v>
      </c>
      <c r="D6" s="85" t="s">
        <v>312</v>
      </c>
      <c r="E6" s="85" t="s">
        <v>313</v>
      </c>
      <c r="F6" s="9">
        <v>37687</v>
      </c>
      <c r="G6" s="85" t="s">
        <v>314</v>
      </c>
      <c r="H6" s="42" t="s">
        <v>136</v>
      </c>
      <c r="I6" s="93" t="s">
        <v>169</v>
      </c>
      <c r="J6" s="93"/>
      <c r="K6" s="93"/>
      <c r="L6" s="93"/>
    </row>
    <row r="7" spans="2:17" ht="36" x14ac:dyDescent="0.25">
      <c r="C7" s="2" t="s">
        <v>89</v>
      </c>
      <c r="D7" s="85" t="s">
        <v>315</v>
      </c>
      <c r="E7" s="85" t="s">
        <v>352</v>
      </c>
      <c r="F7" s="9">
        <v>40585</v>
      </c>
      <c r="G7" s="85" t="s">
        <v>316</v>
      </c>
      <c r="H7" s="42" t="s">
        <v>150</v>
      </c>
      <c r="I7" s="93" t="s">
        <v>353</v>
      </c>
      <c r="J7" s="93"/>
      <c r="K7" s="93"/>
      <c r="L7" s="93"/>
    </row>
    <row r="8" spans="2:17" ht="36" x14ac:dyDescent="0.25">
      <c r="C8" s="2" t="s">
        <v>92</v>
      </c>
      <c r="D8" s="85" t="s">
        <v>150</v>
      </c>
      <c r="E8" s="85" t="s">
        <v>150</v>
      </c>
      <c r="F8" s="9" t="s">
        <v>150</v>
      </c>
      <c r="G8" s="85" t="s">
        <v>150</v>
      </c>
      <c r="H8" s="58"/>
      <c r="I8" s="93" t="s">
        <v>169</v>
      </c>
      <c r="J8" s="93"/>
      <c r="K8" s="93"/>
      <c r="L8" s="93"/>
    </row>
    <row r="9" spans="2:17" ht="14.45" x14ac:dyDescent="0.35">
      <c r="C9" s="14"/>
      <c r="D9" s="14"/>
      <c r="E9" s="14"/>
      <c r="F9" s="14"/>
      <c r="G9" s="14"/>
      <c r="H9" s="14"/>
    </row>
    <row r="10" spans="2:17" ht="36" x14ac:dyDescent="0.25">
      <c r="C10" s="2" t="s">
        <v>76</v>
      </c>
      <c r="D10" s="42" t="s">
        <v>136</v>
      </c>
      <c r="E10" s="14"/>
      <c r="F10" s="14"/>
      <c r="G10" s="14"/>
      <c r="H10" s="14"/>
    </row>
    <row r="11" spans="2:17" ht="60" x14ac:dyDescent="0.25">
      <c r="C11" s="2" t="s">
        <v>86</v>
      </c>
      <c r="D11" s="42" t="s">
        <v>136</v>
      </c>
      <c r="E11" s="14"/>
      <c r="F11" s="14"/>
      <c r="G11" s="14"/>
      <c r="H11" s="14"/>
    </row>
    <row r="12" spans="2:17" ht="43.5" x14ac:dyDescent="0.35">
      <c r="C12" s="2" t="s">
        <v>80</v>
      </c>
      <c r="D12" s="42" t="s">
        <v>136</v>
      </c>
      <c r="E12" s="14"/>
      <c r="F12" s="14"/>
      <c r="G12" s="14"/>
      <c r="H12" s="14"/>
    </row>
    <row r="14" spans="2:17" ht="45" customHeight="1" x14ac:dyDescent="0.25">
      <c r="C14" s="95" t="s">
        <v>90</v>
      </c>
      <c r="D14" s="95"/>
      <c r="E14" s="95"/>
    </row>
    <row r="15" spans="2:17" x14ac:dyDescent="0.25">
      <c r="P15" s="86" t="s">
        <v>22</v>
      </c>
    </row>
    <row r="16" spans="2:17" ht="60" x14ac:dyDescent="0.25">
      <c r="B16" s="4"/>
      <c r="C16" s="86" t="s">
        <v>15</v>
      </c>
      <c r="D16" s="86" t="s">
        <v>77</v>
      </c>
      <c r="E16" s="86" t="s">
        <v>78</v>
      </c>
      <c r="F16" s="86" t="s">
        <v>79</v>
      </c>
      <c r="G16" s="94" t="s">
        <v>5</v>
      </c>
      <c r="H16" s="94"/>
      <c r="I16" s="86" t="s">
        <v>10</v>
      </c>
      <c r="J16" s="86" t="s">
        <v>11</v>
      </c>
      <c r="K16" s="86" t="s">
        <v>12</v>
      </c>
      <c r="L16" s="86" t="s">
        <v>16</v>
      </c>
      <c r="M16" s="86" t="s">
        <v>20</v>
      </c>
      <c r="N16" s="86" t="s">
        <v>21</v>
      </c>
      <c r="O16" s="86" t="s">
        <v>8</v>
      </c>
      <c r="P16" s="86" t="s">
        <v>13</v>
      </c>
      <c r="Q16" s="86" t="s">
        <v>9</v>
      </c>
    </row>
    <row r="17" spans="2:17" ht="45" x14ac:dyDescent="0.25">
      <c r="B17" s="4"/>
      <c r="C17" s="16">
        <v>1</v>
      </c>
      <c r="D17" s="15" t="s">
        <v>317</v>
      </c>
      <c r="E17" s="15" t="s">
        <v>351</v>
      </c>
      <c r="F17" s="85" t="s">
        <v>150</v>
      </c>
      <c r="G17" s="9">
        <v>39707</v>
      </c>
      <c r="H17" s="9">
        <v>41354</v>
      </c>
      <c r="I17" s="24">
        <f t="shared" ref="I17:I26" si="0">+H17-G17</f>
        <v>1647</v>
      </c>
      <c r="J17" s="25">
        <f>+I17/30</f>
        <v>54.9</v>
      </c>
      <c r="K17" s="63"/>
      <c r="L17" s="85" t="s">
        <v>136</v>
      </c>
      <c r="M17" s="85" t="s">
        <v>318</v>
      </c>
      <c r="N17" s="85" t="s">
        <v>318</v>
      </c>
      <c r="O17" s="85" t="s">
        <v>150</v>
      </c>
      <c r="P17" s="85"/>
      <c r="Q17" s="7" t="s">
        <v>151</v>
      </c>
    </row>
    <row r="18" spans="2:17" x14ac:dyDescent="0.25">
      <c r="B18" s="4"/>
      <c r="C18" s="16">
        <v>2</v>
      </c>
      <c r="D18" s="15"/>
      <c r="E18" s="15"/>
      <c r="F18" s="85"/>
      <c r="G18" s="9"/>
      <c r="H18" s="9"/>
      <c r="I18" s="24">
        <f>+H18-G18</f>
        <v>0</v>
      </c>
      <c r="J18" s="25">
        <f>+I18/30</f>
        <v>0</v>
      </c>
      <c r="K18" s="18">
        <f t="shared" ref="K18:K26" si="1">+J18/12</f>
        <v>0</v>
      </c>
      <c r="L18" s="85"/>
      <c r="M18" s="85"/>
      <c r="N18" s="85"/>
      <c r="O18" s="85"/>
      <c r="P18" s="85"/>
      <c r="Q18" s="7"/>
    </row>
    <row r="19" spans="2:17" x14ac:dyDescent="0.25">
      <c r="B19" s="4"/>
      <c r="C19" s="16">
        <v>3</v>
      </c>
      <c r="D19" s="15"/>
      <c r="E19" s="15"/>
      <c r="F19" s="85"/>
      <c r="G19" s="9"/>
      <c r="H19" s="9"/>
      <c r="I19" s="24">
        <f t="shared" si="0"/>
        <v>0</v>
      </c>
      <c r="J19" s="25">
        <f t="shared" ref="J19:J26" si="2">+I19/30</f>
        <v>0</v>
      </c>
      <c r="K19" s="18">
        <f t="shared" si="1"/>
        <v>0</v>
      </c>
      <c r="L19" s="85"/>
      <c r="M19" s="85"/>
      <c r="N19" s="85"/>
      <c r="O19" s="85"/>
      <c r="P19" s="85"/>
      <c r="Q19" s="7"/>
    </row>
    <row r="20" spans="2:17" x14ac:dyDescent="0.25">
      <c r="B20" s="4"/>
      <c r="C20" s="16">
        <v>4</v>
      </c>
      <c r="D20" s="15"/>
      <c r="E20" s="15"/>
      <c r="F20" s="85"/>
      <c r="G20" s="9"/>
      <c r="H20" s="9"/>
      <c r="I20" s="24">
        <f t="shared" si="0"/>
        <v>0</v>
      </c>
      <c r="J20" s="25">
        <f t="shared" si="2"/>
        <v>0</v>
      </c>
      <c r="K20" s="18">
        <f t="shared" si="1"/>
        <v>0</v>
      </c>
      <c r="L20" s="85"/>
      <c r="M20" s="85"/>
      <c r="N20" s="85"/>
      <c r="O20" s="85"/>
      <c r="P20" s="85"/>
      <c r="Q20" s="7"/>
    </row>
    <row r="21" spans="2:17" x14ac:dyDescent="0.25">
      <c r="B21" s="4"/>
      <c r="C21" s="16">
        <v>5</v>
      </c>
      <c r="D21" s="15"/>
      <c r="E21" s="15"/>
      <c r="F21" s="85"/>
      <c r="G21" s="9"/>
      <c r="H21" s="9"/>
      <c r="I21" s="24">
        <f t="shared" si="0"/>
        <v>0</v>
      </c>
      <c r="J21" s="25">
        <f t="shared" si="2"/>
        <v>0</v>
      </c>
      <c r="K21" s="18">
        <f t="shared" si="1"/>
        <v>0</v>
      </c>
      <c r="L21" s="85"/>
      <c r="M21" s="85"/>
      <c r="N21" s="85"/>
      <c r="O21" s="85"/>
      <c r="P21" s="85"/>
      <c r="Q21" s="7"/>
    </row>
    <row r="22" spans="2:17" x14ac:dyDescent="0.25">
      <c r="B22" s="4"/>
      <c r="C22" s="16">
        <v>6</v>
      </c>
      <c r="D22" s="15"/>
      <c r="E22" s="15"/>
      <c r="F22" s="85"/>
      <c r="G22" s="9"/>
      <c r="H22" s="9"/>
      <c r="I22" s="24">
        <f t="shared" si="0"/>
        <v>0</v>
      </c>
      <c r="J22" s="25">
        <f t="shared" si="2"/>
        <v>0</v>
      </c>
      <c r="K22" s="18">
        <f t="shared" si="1"/>
        <v>0</v>
      </c>
      <c r="L22" s="85"/>
      <c r="M22" s="85"/>
      <c r="N22" s="85"/>
      <c r="O22" s="85"/>
      <c r="P22" s="85"/>
      <c r="Q22" s="7"/>
    </row>
    <row r="23" spans="2:17" x14ac:dyDescent="0.25">
      <c r="B23" s="4"/>
      <c r="C23" s="16">
        <v>7</v>
      </c>
      <c r="D23" s="15"/>
      <c r="E23" s="15"/>
      <c r="F23" s="85"/>
      <c r="G23" s="17"/>
      <c r="H23" s="17"/>
      <c r="I23" s="24">
        <f>+H23-G23</f>
        <v>0</v>
      </c>
      <c r="J23" s="25">
        <f>+I23/30</f>
        <v>0</v>
      </c>
      <c r="K23" s="18">
        <f t="shared" si="1"/>
        <v>0</v>
      </c>
      <c r="L23" s="85"/>
      <c r="M23" s="85"/>
      <c r="N23" s="85"/>
      <c r="O23" s="85"/>
      <c r="P23" s="85"/>
      <c r="Q23" s="7"/>
    </row>
    <row r="24" spans="2:17" x14ac:dyDescent="0.25">
      <c r="B24" s="4"/>
      <c r="C24" s="16">
        <v>8</v>
      </c>
      <c r="D24" s="15"/>
      <c r="E24" s="15"/>
      <c r="F24" s="85"/>
      <c r="G24" s="17"/>
      <c r="H24" s="17"/>
      <c r="I24" s="24">
        <f>+H24-G24</f>
        <v>0</v>
      </c>
      <c r="J24" s="25">
        <f>+I24/30</f>
        <v>0</v>
      </c>
      <c r="K24" s="18">
        <f t="shared" si="1"/>
        <v>0</v>
      </c>
      <c r="L24" s="85"/>
      <c r="M24" s="85"/>
      <c r="N24" s="85"/>
      <c r="O24" s="85"/>
      <c r="P24" s="85"/>
      <c r="Q24" s="7"/>
    </row>
    <row r="25" spans="2:17" x14ac:dyDescent="0.25">
      <c r="B25" s="4"/>
      <c r="C25" s="16">
        <v>9</v>
      </c>
      <c r="D25" s="15"/>
      <c r="E25" s="15"/>
      <c r="F25" s="85"/>
      <c r="G25" s="9"/>
      <c r="H25" s="9"/>
      <c r="I25" s="24">
        <f t="shared" si="0"/>
        <v>0</v>
      </c>
      <c r="J25" s="25">
        <f t="shared" si="2"/>
        <v>0</v>
      </c>
      <c r="K25" s="18">
        <f t="shared" si="1"/>
        <v>0</v>
      </c>
      <c r="L25" s="85"/>
      <c r="M25" s="85"/>
      <c r="N25" s="85"/>
      <c r="O25" s="85"/>
      <c r="P25" s="85"/>
      <c r="Q25" s="7"/>
    </row>
    <row r="26" spans="2:17" x14ac:dyDescent="0.25">
      <c r="B26" s="4"/>
      <c r="C26" s="16">
        <v>10</v>
      </c>
      <c r="D26" s="8"/>
      <c r="E26" s="15"/>
      <c r="F26" s="85"/>
      <c r="G26" s="9"/>
      <c r="H26" s="9"/>
      <c r="I26" s="24">
        <f t="shared" si="0"/>
        <v>0</v>
      </c>
      <c r="J26" s="25">
        <f t="shared" si="2"/>
        <v>0</v>
      </c>
      <c r="K26" s="18">
        <f t="shared" si="1"/>
        <v>0</v>
      </c>
      <c r="L26" s="85"/>
      <c r="M26" s="85"/>
      <c r="N26" s="85"/>
      <c r="O26" s="85"/>
      <c r="P26" s="85"/>
      <c r="Q26" s="7"/>
    </row>
    <row r="27" spans="2:17" ht="33" customHeight="1" x14ac:dyDescent="0.2">
      <c r="E27" s="54" t="s">
        <v>132</v>
      </c>
      <c r="K27" s="18">
        <f>SUM(K17:K26)</f>
        <v>0</v>
      </c>
    </row>
    <row r="28" spans="2:17" ht="36" x14ac:dyDescent="0.25">
      <c r="C28" s="87" t="s">
        <v>23</v>
      </c>
      <c r="D28" s="88">
        <f>+K27</f>
        <v>0</v>
      </c>
      <c r="E28" s="42" t="s">
        <v>150</v>
      </c>
    </row>
    <row r="29" spans="2:17" x14ac:dyDescent="0.25">
      <c r="C29" s="87" t="s">
        <v>24</v>
      </c>
      <c r="D29" s="85">
        <v>4</v>
      </c>
    </row>
    <row r="30" spans="2:17" x14ac:dyDescent="0.2">
      <c r="C30" s="87" t="s">
        <v>25</v>
      </c>
      <c r="D30" s="88">
        <f>+D28-D29</f>
        <v>-4</v>
      </c>
      <c r="E30" s="54"/>
    </row>
    <row r="32" spans="2:17" ht="36" x14ac:dyDescent="0.25">
      <c r="C32" s="87" t="s">
        <v>91</v>
      </c>
      <c r="D32" s="42" t="s">
        <v>150</v>
      </c>
    </row>
  </sheetData>
  <mergeCells count="11">
    <mergeCell ref="I4:L5"/>
    <mergeCell ref="D4:D5"/>
    <mergeCell ref="E4:E5"/>
    <mergeCell ref="F4:F5"/>
    <mergeCell ref="G4:G5"/>
    <mergeCell ref="H4:H5"/>
    <mergeCell ref="I6:L6"/>
    <mergeCell ref="I7:L7"/>
    <mergeCell ref="I8:L8"/>
    <mergeCell ref="C14:E14"/>
    <mergeCell ref="G16:H16"/>
  </mergeCells>
  <conditionalFormatting sqref="A4:I4 A5:H5 A6:I6 A7:C7 A1:XFD3 M4:XFD8 A8:B8 A33:XFD1048576 A32:B32 E32:XFD32 A28:XFD31 A27:D27 F27:XFD27 A9:XFD16 A17:P17 R17:XFD17 A18:XFD26">
    <cfRule type="cellIs" dxfId="77" priority="13" operator="equal">
      <formula>"NO"</formula>
    </cfRule>
    <cfRule type="cellIs" dxfId="76" priority="14" operator="equal">
      <formula>"SI"</formula>
    </cfRule>
  </conditionalFormatting>
  <conditionalFormatting sqref="D7:I7">
    <cfRule type="cellIs" dxfId="75" priority="11" operator="equal">
      <formula>"NO"</formula>
    </cfRule>
    <cfRule type="cellIs" dxfId="74" priority="12" operator="equal">
      <formula>"SI"</formula>
    </cfRule>
  </conditionalFormatting>
  <conditionalFormatting sqref="C8">
    <cfRule type="cellIs" dxfId="73" priority="9" operator="equal">
      <formula>"NO"</formula>
    </cfRule>
    <cfRule type="cellIs" dxfId="72" priority="10" operator="equal">
      <formula>"SI"</formula>
    </cfRule>
  </conditionalFormatting>
  <conditionalFormatting sqref="D8:I8">
    <cfRule type="cellIs" dxfId="71" priority="7" operator="equal">
      <formula>"NO"</formula>
    </cfRule>
    <cfRule type="cellIs" dxfId="70" priority="8" operator="equal">
      <formula>"SI"</formula>
    </cfRule>
  </conditionalFormatting>
  <conditionalFormatting sqref="C32:D32">
    <cfRule type="cellIs" dxfId="69" priority="5" operator="equal">
      <formula>"NO"</formula>
    </cfRule>
    <cfRule type="cellIs" dxfId="68" priority="6" operator="equal">
      <formula>"SI"</formula>
    </cfRule>
  </conditionalFormatting>
  <conditionalFormatting sqref="E27">
    <cfRule type="cellIs" dxfId="67" priority="3" operator="equal">
      <formula>"NO"</formula>
    </cfRule>
    <cfRule type="cellIs" dxfId="66" priority="4" operator="equal">
      <formula>"SI"</formula>
    </cfRule>
  </conditionalFormatting>
  <conditionalFormatting sqref="Q17">
    <cfRule type="cellIs" dxfId="65" priority="1" operator="equal">
      <formula>"NO"</formula>
    </cfRule>
    <cfRule type="cellIs" dxfId="64" priority="2" operator="equal">
      <formula>"SI"</formula>
    </cfRule>
  </conditionalFormatting>
  <pageMargins left="0.7" right="0.7" top="0.75" bottom="0.75" header="0.3" footer="0.3"/>
  <pageSetup scale="21"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38"/>
  <sheetViews>
    <sheetView zoomScale="85" zoomScaleNormal="85" zoomScaleSheetLayoutView="10" workbookViewId="0">
      <selection activeCell="A23" sqref="A23"/>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86" t="s">
        <v>93</v>
      </c>
      <c r="D4" s="96" t="s">
        <v>18</v>
      </c>
      <c r="E4" s="96" t="s">
        <v>7</v>
      </c>
      <c r="F4" s="96" t="s">
        <v>19</v>
      </c>
      <c r="G4" s="96" t="s">
        <v>63</v>
      </c>
      <c r="H4" s="96" t="s">
        <v>8</v>
      </c>
      <c r="I4" s="94" t="s">
        <v>9</v>
      </c>
      <c r="J4" s="94"/>
      <c r="K4" s="94"/>
      <c r="L4" s="94"/>
    </row>
    <row r="5" spans="2:12" ht="35.25" customHeight="1" x14ac:dyDescent="0.25">
      <c r="B5" s="12"/>
      <c r="C5" s="26" t="s">
        <v>347</v>
      </c>
      <c r="D5" s="97"/>
      <c r="E5" s="97"/>
      <c r="F5" s="97" t="s">
        <v>19</v>
      </c>
      <c r="G5" s="97"/>
      <c r="H5" s="97"/>
      <c r="I5" s="94"/>
      <c r="J5" s="94"/>
      <c r="K5" s="94"/>
      <c r="L5" s="94"/>
    </row>
    <row r="6" spans="2:12" ht="45" x14ac:dyDescent="0.25">
      <c r="C6" s="2" t="s">
        <v>94</v>
      </c>
      <c r="D6" s="85" t="s">
        <v>196</v>
      </c>
      <c r="E6" s="85" t="s">
        <v>319</v>
      </c>
      <c r="F6" s="9">
        <v>35216</v>
      </c>
      <c r="G6" s="85">
        <v>202</v>
      </c>
      <c r="H6" s="42" t="s">
        <v>136</v>
      </c>
      <c r="I6" s="93" t="s">
        <v>169</v>
      </c>
      <c r="J6" s="93"/>
      <c r="K6" s="93"/>
      <c r="L6" s="93"/>
    </row>
    <row r="7" spans="2:12" ht="45" x14ac:dyDescent="0.25">
      <c r="C7" s="2" t="s">
        <v>95</v>
      </c>
      <c r="D7" s="85" t="s">
        <v>320</v>
      </c>
      <c r="E7" s="85" t="s">
        <v>321</v>
      </c>
      <c r="F7" s="9">
        <v>38038</v>
      </c>
      <c r="G7" s="85">
        <v>214</v>
      </c>
      <c r="H7" s="42" t="s">
        <v>136</v>
      </c>
      <c r="I7" s="93" t="s">
        <v>169</v>
      </c>
      <c r="J7" s="93"/>
      <c r="K7" s="93"/>
      <c r="L7" s="93"/>
    </row>
    <row r="8" spans="2:12" ht="36" x14ac:dyDescent="0.25">
      <c r="C8" s="2" t="s">
        <v>92</v>
      </c>
      <c r="D8" s="85" t="s">
        <v>322</v>
      </c>
      <c r="E8" s="85" t="s">
        <v>323</v>
      </c>
      <c r="F8" s="9">
        <v>36441</v>
      </c>
      <c r="G8" s="85">
        <v>215</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ht="45" customHeight="1" x14ac:dyDescent="0.25">
      <c r="C14" s="95" t="s">
        <v>96</v>
      </c>
      <c r="D14" s="95"/>
      <c r="E14" s="102"/>
    </row>
    <row r="15" spans="2:12" ht="41.25" customHeight="1" x14ac:dyDescent="0.25">
      <c r="C15" s="95" t="s">
        <v>97</v>
      </c>
      <c r="D15" s="103"/>
      <c r="E15" s="55" t="s">
        <v>99</v>
      </c>
      <c r="F15" s="98" t="s">
        <v>100</v>
      </c>
    </row>
    <row r="16" spans="2:12" ht="41.25" customHeight="1" x14ac:dyDescent="0.25">
      <c r="C16" s="95"/>
      <c r="D16" s="103"/>
      <c r="E16" s="55" t="s">
        <v>98</v>
      </c>
      <c r="F16" s="99"/>
    </row>
    <row r="17" spans="2:18" ht="41.25" customHeight="1" x14ac:dyDescent="0.25">
      <c r="C17" s="95"/>
      <c r="D17" s="103"/>
      <c r="E17" s="55" t="s">
        <v>101</v>
      </c>
      <c r="F17" s="100"/>
    </row>
    <row r="18" spans="2:18" x14ac:dyDescent="0.25">
      <c r="P18" s="94" t="s">
        <v>22</v>
      </c>
      <c r="Q18" s="94"/>
    </row>
    <row r="19" spans="2:18" ht="60" x14ac:dyDescent="0.25">
      <c r="B19" s="4"/>
      <c r="C19" s="86" t="s">
        <v>15</v>
      </c>
      <c r="D19" s="86" t="s">
        <v>77</v>
      </c>
      <c r="E19" s="86" t="s">
        <v>78</v>
      </c>
      <c r="F19" s="86" t="s">
        <v>79</v>
      </c>
      <c r="G19" s="94" t="s">
        <v>5</v>
      </c>
      <c r="H19" s="94"/>
      <c r="I19" s="86" t="s">
        <v>10</v>
      </c>
      <c r="J19" s="86" t="s">
        <v>11</v>
      </c>
      <c r="K19" s="86" t="s">
        <v>12</v>
      </c>
      <c r="L19" s="86" t="s">
        <v>16</v>
      </c>
      <c r="M19" s="86" t="s">
        <v>20</v>
      </c>
      <c r="N19" s="86" t="s">
        <v>21</v>
      </c>
      <c r="O19" s="86" t="s">
        <v>8</v>
      </c>
      <c r="P19" s="86" t="s">
        <v>13</v>
      </c>
      <c r="Q19" s="86" t="s">
        <v>14</v>
      </c>
      <c r="R19" s="86" t="s">
        <v>9</v>
      </c>
    </row>
    <row r="20" spans="2:18" ht="45" x14ac:dyDescent="0.25">
      <c r="B20" s="4"/>
      <c r="C20" s="16">
        <v>1</v>
      </c>
      <c r="D20" s="15" t="s">
        <v>324</v>
      </c>
      <c r="E20" s="15" t="s">
        <v>347</v>
      </c>
      <c r="F20" s="85" t="s">
        <v>150</v>
      </c>
      <c r="G20" s="9">
        <v>35370</v>
      </c>
      <c r="H20" s="9">
        <v>40390</v>
      </c>
      <c r="I20" s="24">
        <f t="shared" ref="I20:I29" si="0">+H20-G20</f>
        <v>5020</v>
      </c>
      <c r="J20" s="25">
        <f>+I20/30</f>
        <v>167.33333333333334</v>
      </c>
      <c r="K20" s="63"/>
      <c r="L20" s="85" t="s">
        <v>136</v>
      </c>
      <c r="M20" s="85">
        <v>205</v>
      </c>
      <c r="N20" s="85">
        <v>205</v>
      </c>
      <c r="O20" s="85" t="s">
        <v>150</v>
      </c>
      <c r="P20" s="85"/>
      <c r="Q20" s="85"/>
      <c r="R20" s="7" t="s">
        <v>151</v>
      </c>
    </row>
    <row r="21" spans="2:18" ht="30" x14ac:dyDescent="0.25">
      <c r="B21" s="4"/>
      <c r="C21" s="16">
        <v>2</v>
      </c>
      <c r="D21" s="15" t="s">
        <v>348</v>
      </c>
      <c r="E21" s="15" t="s">
        <v>347</v>
      </c>
      <c r="F21" s="85" t="s">
        <v>136</v>
      </c>
      <c r="G21" s="9">
        <v>40787</v>
      </c>
      <c r="H21" s="9">
        <v>41012</v>
      </c>
      <c r="I21" s="24">
        <f>+H21-G21</f>
        <v>225</v>
      </c>
      <c r="J21" s="25">
        <f>+I21/30</f>
        <v>7.5</v>
      </c>
      <c r="K21" s="63"/>
      <c r="L21" s="85" t="s">
        <v>136</v>
      </c>
      <c r="M21" s="85">
        <v>206</v>
      </c>
      <c r="N21" s="85">
        <v>206</v>
      </c>
      <c r="O21" s="85" t="s">
        <v>150</v>
      </c>
      <c r="P21" s="85"/>
      <c r="Q21" s="85"/>
      <c r="R21" s="7" t="s">
        <v>349</v>
      </c>
    </row>
    <row r="22" spans="2:18" ht="45" x14ac:dyDescent="0.25">
      <c r="B22" s="4"/>
      <c r="C22" s="16">
        <v>3</v>
      </c>
      <c r="D22" s="15" t="s">
        <v>350</v>
      </c>
      <c r="E22" s="15" t="s">
        <v>347</v>
      </c>
      <c r="F22" s="85" t="s">
        <v>150</v>
      </c>
      <c r="G22" s="9">
        <v>41024</v>
      </c>
      <c r="H22" s="9">
        <v>41458</v>
      </c>
      <c r="I22" s="24">
        <f t="shared" si="0"/>
        <v>434</v>
      </c>
      <c r="J22" s="25">
        <f t="shared" ref="J22:J29" si="1">+I22/30</f>
        <v>14.466666666666667</v>
      </c>
      <c r="K22" s="63"/>
      <c r="L22" s="85" t="s">
        <v>136</v>
      </c>
      <c r="M22" s="85">
        <v>207</v>
      </c>
      <c r="N22" s="85">
        <v>207</v>
      </c>
      <c r="O22" s="85" t="s">
        <v>150</v>
      </c>
      <c r="P22" s="85"/>
      <c r="Q22" s="85"/>
      <c r="R22" s="7" t="s">
        <v>151</v>
      </c>
    </row>
    <row r="23" spans="2:18" x14ac:dyDescent="0.25">
      <c r="B23" s="4"/>
      <c r="C23" s="16">
        <v>4</v>
      </c>
      <c r="D23" s="15"/>
      <c r="E23" s="15"/>
      <c r="F23" s="85"/>
      <c r="G23" s="9"/>
      <c r="H23" s="9"/>
      <c r="I23" s="24">
        <f t="shared" si="0"/>
        <v>0</v>
      </c>
      <c r="J23" s="25">
        <f t="shared" si="1"/>
        <v>0</v>
      </c>
      <c r="K23" s="18">
        <f t="shared" ref="K23:K29" si="2">+J23/12</f>
        <v>0</v>
      </c>
      <c r="L23" s="85"/>
      <c r="M23" s="85"/>
      <c r="N23" s="85"/>
      <c r="O23" s="85"/>
      <c r="P23" s="85"/>
      <c r="Q23" s="85"/>
      <c r="R23" s="7"/>
    </row>
    <row r="24" spans="2:18" x14ac:dyDescent="0.25">
      <c r="B24" s="4"/>
      <c r="C24" s="16">
        <v>5</v>
      </c>
      <c r="D24" s="15"/>
      <c r="E24" s="15"/>
      <c r="F24" s="85"/>
      <c r="G24" s="9"/>
      <c r="H24" s="9"/>
      <c r="I24" s="24">
        <f t="shared" si="0"/>
        <v>0</v>
      </c>
      <c r="J24" s="25">
        <f t="shared" si="1"/>
        <v>0</v>
      </c>
      <c r="K24" s="18">
        <f t="shared" si="2"/>
        <v>0</v>
      </c>
      <c r="L24" s="85"/>
      <c r="M24" s="85"/>
      <c r="N24" s="85"/>
      <c r="O24" s="85"/>
      <c r="P24" s="85"/>
      <c r="Q24" s="85"/>
      <c r="R24" s="7"/>
    </row>
    <row r="25" spans="2:18" x14ac:dyDescent="0.25">
      <c r="B25" s="4"/>
      <c r="C25" s="16">
        <v>6</v>
      </c>
      <c r="D25" s="15"/>
      <c r="E25" s="15"/>
      <c r="F25" s="85"/>
      <c r="G25" s="9"/>
      <c r="H25" s="9"/>
      <c r="I25" s="24">
        <f t="shared" si="0"/>
        <v>0</v>
      </c>
      <c r="J25" s="25">
        <f t="shared" si="1"/>
        <v>0</v>
      </c>
      <c r="K25" s="18">
        <f t="shared" si="2"/>
        <v>0</v>
      </c>
      <c r="L25" s="85"/>
      <c r="M25" s="85"/>
      <c r="N25" s="85"/>
      <c r="O25" s="85"/>
      <c r="P25" s="85"/>
      <c r="Q25" s="85"/>
      <c r="R25" s="7"/>
    </row>
    <row r="26" spans="2:18" x14ac:dyDescent="0.25">
      <c r="B26" s="4"/>
      <c r="C26" s="16">
        <v>7</v>
      </c>
      <c r="D26" s="15"/>
      <c r="E26" s="15"/>
      <c r="F26" s="85"/>
      <c r="G26" s="17"/>
      <c r="H26" s="17"/>
      <c r="I26" s="24">
        <f>+H26-G26</f>
        <v>0</v>
      </c>
      <c r="J26" s="25">
        <f>+I26/30</f>
        <v>0</v>
      </c>
      <c r="K26" s="18">
        <f t="shared" si="2"/>
        <v>0</v>
      </c>
      <c r="L26" s="85"/>
      <c r="M26" s="85"/>
      <c r="N26" s="85"/>
      <c r="O26" s="85"/>
      <c r="P26" s="85"/>
      <c r="Q26" s="85"/>
      <c r="R26" s="7"/>
    </row>
    <row r="27" spans="2:18" x14ac:dyDescent="0.25">
      <c r="B27" s="4"/>
      <c r="C27" s="16">
        <v>8</v>
      </c>
      <c r="D27" s="15"/>
      <c r="E27" s="15"/>
      <c r="F27" s="85"/>
      <c r="G27" s="17"/>
      <c r="H27" s="17"/>
      <c r="I27" s="24">
        <f>+H27-G27</f>
        <v>0</v>
      </c>
      <c r="J27" s="25">
        <f>+I27/30</f>
        <v>0</v>
      </c>
      <c r="K27" s="18">
        <f t="shared" si="2"/>
        <v>0</v>
      </c>
      <c r="L27" s="85"/>
      <c r="M27" s="85"/>
      <c r="N27" s="85"/>
      <c r="O27" s="85"/>
      <c r="P27" s="85"/>
      <c r="Q27" s="85"/>
      <c r="R27" s="7"/>
    </row>
    <row r="28" spans="2:18" x14ac:dyDescent="0.25">
      <c r="B28" s="4"/>
      <c r="C28" s="16">
        <v>9</v>
      </c>
      <c r="D28" s="15"/>
      <c r="E28" s="15"/>
      <c r="F28" s="85"/>
      <c r="G28" s="9"/>
      <c r="H28" s="9"/>
      <c r="I28" s="24">
        <f t="shared" si="0"/>
        <v>0</v>
      </c>
      <c r="J28" s="25">
        <f t="shared" si="1"/>
        <v>0</v>
      </c>
      <c r="K28" s="18">
        <f t="shared" si="2"/>
        <v>0</v>
      </c>
      <c r="L28" s="85"/>
      <c r="M28" s="85"/>
      <c r="N28" s="85"/>
      <c r="O28" s="85"/>
      <c r="P28" s="85"/>
      <c r="Q28" s="85"/>
      <c r="R28" s="7"/>
    </row>
    <row r="29" spans="2:18" x14ac:dyDescent="0.25">
      <c r="B29" s="4"/>
      <c r="C29" s="16">
        <v>10</v>
      </c>
      <c r="D29" s="8"/>
      <c r="E29" s="15"/>
      <c r="F29" s="85"/>
      <c r="G29" s="9"/>
      <c r="H29" s="9"/>
      <c r="I29" s="24">
        <f t="shared" si="0"/>
        <v>0</v>
      </c>
      <c r="J29" s="25">
        <f t="shared" si="1"/>
        <v>0</v>
      </c>
      <c r="K29" s="18">
        <f t="shared" si="2"/>
        <v>0</v>
      </c>
      <c r="L29" s="85"/>
      <c r="M29" s="85"/>
      <c r="N29" s="85"/>
      <c r="O29" s="85"/>
      <c r="P29" s="85"/>
      <c r="Q29" s="85"/>
      <c r="R29" s="7"/>
    </row>
    <row r="30" spans="2:18" ht="33" customHeight="1" x14ac:dyDescent="0.2">
      <c r="E30" s="54" t="s">
        <v>132</v>
      </c>
      <c r="K30" s="18">
        <f>SUM(K20:K29)</f>
        <v>0</v>
      </c>
    </row>
    <row r="31" spans="2:18" ht="36" x14ac:dyDescent="0.25">
      <c r="C31" s="87" t="s">
        <v>23</v>
      </c>
      <c r="D31" s="88">
        <f>+K30</f>
        <v>0</v>
      </c>
      <c r="E31" s="42" t="s">
        <v>150</v>
      </c>
    </row>
    <row r="32" spans="2:18" x14ac:dyDescent="0.25">
      <c r="C32" s="87" t="s">
        <v>24</v>
      </c>
      <c r="D32" s="85">
        <v>6</v>
      </c>
    </row>
    <row r="33" spans="3:8" x14ac:dyDescent="0.2">
      <c r="C33" s="87" t="s">
        <v>25</v>
      </c>
      <c r="D33" s="88">
        <f>+D31-D32</f>
        <v>-6</v>
      </c>
      <c r="E33" s="54" t="s">
        <v>132</v>
      </c>
    </row>
    <row r="34" spans="3:8" ht="36" x14ac:dyDescent="0.25">
      <c r="C34" s="87" t="s">
        <v>27</v>
      </c>
      <c r="D34" s="88"/>
      <c r="E34" s="42" t="s">
        <v>150</v>
      </c>
    </row>
    <row r="35" spans="3:8" x14ac:dyDescent="0.25">
      <c r="C35" s="87" t="s">
        <v>28</v>
      </c>
      <c r="D35" s="85">
        <v>3</v>
      </c>
      <c r="E35" s="86" t="str">
        <f>+E15</f>
        <v>Mantenimiento de redes de Tx</v>
      </c>
      <c r="F35" s="86" t="str">
        <f>+E16</f>
        <v>Mantenimiento de equipos</v>
      </c>
      <c r="G35" s="94" t="str">
        <f>+E17</f>
        <v>Instalaciones y/o Operación de Redes de Tx</v>
      </c>
      <c r="H35" s="94"/>
    </row>
    <row r="36" spans="3:8" x14ac:dyDescent="0.25">
      <c r="C36" s="87" t="s">
        <v>26</v>
      </c>
      <c r="D36" s="88">
        <f>+D34-D35</f>
        <v>-3</v>
      </c>
      <c r="E36" s="88"/>
      <c r="F36" s="88"/>
      <c r="G36" s="101"/>
      <c r="H36" s="101"/>
    </row>
    <row r="38" spans="3:8" ht="36" x14ac:dyDescent="0.25">
      <c r="C38" s="87" t="s">
        <v>91</v>
      </c>
      <c r="D38" s="42" t="s">
        <v>136</v>
      </c>
    </row>
  </sheetData>
  <mergeCells count="16">
    <mergeCell ref="G4:G5"/>
    <mergeCell ref="H4:H5"/>
    <mergeCell ref="I4:L5"/>
    <mergeCell ref="C14:E14"/>
    <mergeCell ref="C15:D17"/>
    <mergeCell ref="F15:F17"/>
    <mergeCell ref="D4:D5"/>
    <mergeCell ref="E4:E5"/>
    <mergeCell ref="F4:F5"/>
    <mergeCell ref="P18:Q18"/>
    <mergeCell ref="G19:H19"/>
    <mergeCell ref="G35:H35"/>
    <mergeCell ref="G36:H36"/>
    <mergeCell ref="I6:L6"/>
    <mergeCell ref="I7:L7"/>
    <mergeCell ref="I8:L8"/>
  </mergeCells>
  <conditionalFormatting sqref="A1:XFD3 A4:I4 A5:H5 A6:I6 M4:XFD8 A9:XFD14 A15:C16 E15:XFD15 A17:B17 A7:C7 A8:B8 E16:E17 G16:XFD17 A37:XFD1048576 A35:G36 I35:XFD36 A31:XFD32 A30:D30 F30:XFD30 A33:D33 F33:XFD33 A18:XFD19 A20:Q20 S20:XFD20 A21:XFD21 S22:XFD22 A34:XFD34 D22:Q22 D23:XFD29 A22:C29">
    <cfRule type="cellIs" dxfId="63" priority="15" operator="equal">
      <formula>"NO"</formula>
    </cfRule>
    <cfRule type="cellIs" dxfId="62" priority="16" operator="equal">
      <formula>"SI"</formula>
    </cfRule>
  </conditionalFormatting>
  <conditionalFormatting sqref="D7:I7">
    <cfRule type="cellIs" dxfId="61" priority="13" operator="equal">
      <formula>"NO"</formula>
    </cfRule>
    <cfRule type="cellIs" dxfId="60" priority="14" operator="equal">
      <formula>"SI"</formula>
    </cfRule>
  </conditionalFormatting>
  <conditionalFormatting sqref="D8:I8">
    <cfRule type="cellIs" dxfId="59" priority="11" operator="equal">
      <formula>"NO"</formula>
    </cfRule>
    <cfRule type="cellIs" dxfId="58" priority="12" operator="equal">
      <formula>"SI"</formula>
    </cfRule>
  </conditionalFormatting>
  <conditionalFormatting sqref="C8">
    <cfRule type="cellIs" dxfId="57" priority="9" operator="equal">
      <formula>"NO"</formula>
    </cfRule>
    <cfRule type="cellIs" dxfId="56" priority="10" operator="equal">
      <formula>"SI"</formula>
    </cfRule>
  </conditionalFormatting>
  <conditionalFormatting sqref="E30">
    <cfRule type="cellIs" dxfId="55" priority="7" operator="equal">
      <formula>"NO"</formula>
    </cfRule>
    <cfRule type="cellIs" dxfId="54" priority="8" operator="equal">
      <formula>"SI"</formula>
    </cfRule>
  </conditionalFormatting>
  <conditionalFormatting sqref="E33">
    <cfRule type="cellIs" dxfId="53" priority="5" operator="equal">
      <formula>"NO"</formula>
    </cfRule>
    <cfRule type="cellIs" dxfId="52" priority="6" operator="equal">
      <formula>"SI"</formula>
    </cfRule>
  </conditionalFormatting>
  <conditionalFormatting sqref="R20">
    <cfRule type="cellIs" dxfId="51" priority="3" operator="equal">
      <formula>"NO"</formula>
    </cfRule>
    <cfRule type="cellIs" dxfId="50" priority="4" operator="equal">
      <formula>"SI"</formula>
    </cfRule>
  </conditionalFormatting>
  <conditionalFormatting sqref="R22">
    <cfRule type="cellIs" dxfId="49" priority="1" operator="equal">
      <formula>"NO"</formula>
    </cfRule>
    <cfRule type="cellIs" dxfId="48" priority="2" operator="equal">
      <formula>"SI"</formula>
    </cfRule>
  </conditionalFormatting>
  <dataValidations count="1">
    <dataValidation type="list" allowBlank="1" showInputMessage="1" showErrorMessage="1" sqref="Q20:Q29">
      <formula1>$E$15:$E$17</formula1>
    </dataValidation>
  </dataValidations>
  <pageMargins left="0.7" right="0.7" top="0.75" bottom="0.75" header="0.3" footer="0.3"/>
  <pageSetup scale="21"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31"/>
  <sheetViews>
    <sheetView zoomScale="85" zoomScaleNormal="85" zoomScaleSheetLayoutView="10" workbookViewId="0">
      <selection activeCell="A29" sqref="A29"/>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41.140625" style="4" customWidth="1"/>
    <col min="18" max="16384" width="11.42578125" style="4"/>
  </cols>
  <sheetData>
    <row r="2" spans="2:16" x14ac:dyDescent="0.25">
      <c r="B2" s="12" t="s">
        <v>69</v>
      </c>
      <c r="C2" s="3" t="s">
        <v>70</v>
      </c>
    </row>
    <row r="3" spans="2:16" ht="14.45" x14ac:dyDescent="0.35">
      <c r="B3" s="12"/>
      <c r="C3" s="3"/>
    </row>
    <row r="4" spans="2:16" ht="21" customHeight="1" x14ac:dyDescent="0.25">
      <c r="B4" s="12"/>
      <c r="C4" s="57" t="s">
        <v>102</v>
      </c>
      <c r="D4" s="96" t="s">
        <v>18</v>
      </c>
      <c r="E4" s="96" t="s">
        <v>7</v>
      </c>
      <c r="F4" s="96" t="s">
        <v>19</v>
      </c>
      <c r="G4" s="96" t="s">
        <v>63</v>
      </c>
      <c r="H4" s="96" t="s">
        <v>8</v>
      </c>
      <c r="I4" s="94" t="s">
        <v>9</v>
      </c>
      <c r="J4" s="94"/>
      <c r="K4" s="94"/>
      <c r="L4" s="94"/>
    </row>
    <row r="5" spans="2:16" ht="35.25" customHeight="1" x14ac:dyDescent="0.25">
      <c r="B5" s="12"/>
      <c r="C5" s="26" t="s">
        <v>345</v>
      </c>
      <c r="D5" s="97"/>
      <c r="E5" s="97"/>
      <c r="F5" s="97" t="s">
        <v>19</v>
      </c>
      <c r="G5" s="97"/>
      <c r="H5" s="97"/>
      <c r="I5" s="94"/>
      <c r="J5" s="94"/>
      <c r="K5" s="94"/>
      <c r="L5" s="94"/>
    </row>
    <row r="6" spans="2:16" ht="36" x14ac:dyDescent="0.25">
      <c r="C6" s="2" t="s">
        <v>103</v>
      </c>
      <c r="D6" s="85" t="s">
        <v>344</v>
      </c>
      <c r="E6" s="85" t="s">
        <v>325</v>
      </c>
      <c r="F6" s="9">
        <v>39025</v>
      </c>
      <c r="G6" s="85">
        <v>185</v>
      </c>
      <c r="H6" s="42" t="s">
        <v>136</v>
      </c>
      <c r="I6" s="93" t="s">
        <v>169</v>
      </c>
      <c r="J6" s="93"/>
      <c r="K6" s="93"/>
      <c r="L6" s="93"/>
    </row>
    <row r="7" spans="2:16" ht="63" customHeight="1" x14ac:dyDescent="0.25">
      <c r="C7" s="2" t="s">
        <v>104</v>
      </c>
      <c r="D7" s="85" t="s">
        <v>326</v>
      </c>
      <c r="E7" s="85" t="s">
        <v>327</v>
      </c>
      <c r="F7" s="9">
        <v>40401</v>
      </c>
      <c r="G7" s="85">
        <v>192</v>
      </c>
      <c r="H7" s="42" t="s">
        <v>136</v>
      </c>
      <c r="I7" s="93" t="s">
        <v>169</v>
      </c>
      <c r="J7" s="93"/>
      <c r="K7" s="93"/>
      <c r="L7" s="93"/>
    </row>
    <row r="8" spans="2:16" ht="36" x14ac:dyDescent="0.25">
      <c r="C8" s="2" t="s">
        <v>105</v>
      </c>
      <c r="D8" s="85" t="s">
        <v>150</v>
      </c>
      <c r="E8" s="85" t="s">
        <v>150</v>
      </c>
      <c r="F8" s="9" t="s">
        <v>150</v>
      </c>
      <c r="G8" s="85" t="s">
        <v>150</v>
      </c>
      <c r="H8" s="58"/>
      <c r="I8" s="93" t="s">
        <v>169</v>
      </c>
      <c r="J8" s="93"/>
      <c r="K8" s="93"/>
      <c r="L8" s="93"/>
    </row>
    <row r="9" spans="2:16" ht="45" x14ac:dyDescent="0.25">
      <c r="C9" s="2" t="s">
        <v>107</v>
      </c>
      <c r="D9" s="85" t="s">
        <v>150</v>
      </c>
      <c r="E9" s="85" t="s">
        <v>150</v>
      </c>
      <c r="F9" s="9" t="s">
        <v>150</v>
      </c>
      <c r="G9" s="85" t="s">
        <v>150</v>
      </c>
      <c r="H9" s="58"/>
      <c r="I9" s="93" t="s">
        <v>169</v>
      </c>
      <c r="J9" s="93"/>
      <c r="K9" s="93"/>
      <c r="L9" s="93"/>
    </row>
    <row r="10" spans="2:16" ht="14.45" x14ac:dyDescent="0.35">
      <c r="C10" s="14"/>
      <c r="D10" s="14"/>
      <c r="E10" s="14"/>
      <c r="F10" s="14"/>
      <c r="G10" s="14"/>
      <c r="H10" s="14"/>
    </row>
    <row r="11" spans="2:16" ht="36" x14ac:dyDescent="0.25">
      <c r="C11" s="2" t="s">
        <v>76</v>
      </c>
      <c r="D11" s="42" t="s">
        <v>136</v>
      </c>
      <c r="E11" s="14"/>
      <c r="F11" s="14"/>
      <c r="G11" s="14"/>
      <c r="H11" s="14"/>
    </row>
    <row r="12" spans="2:16" ht="60" x14ac:dyDescent="0.25">
      <c r="C12" s="2" t="s">
        <v>86</v>
      </c>
      <c r="D12" s="42" t="s">
        <v>136</v>
      </c>
      <c r="E12" s="14"/>
      <c r="F12" s="14"/>
      <c r="G12" s="14"/>
      <c r="H12" s="14"/>
    </row>
    <row r="13" spans="2:16" ht="43.5" x14ac:dyDescent="0.35">
      <c r="C13" s="2" t="s">
        <v>80</v>
      </c>
      <c r="D13" s="42" t="s">
        <v>136</v>
      </c>
      <c r="E13" s="14"/>
      <c r="F13" s="14"/>
      <c r="G13" s="14"/>
      <c r="H13" s="14"/>
    </row>
    <row r="15" spans="2:16" ht="45" customHeight="1" x14ac:dyDescent="0.25">
      <c r="C15" s="95" t="s">
        <v>108</v>
      </c>
      <c r="D15" s="95"/>
      <c r="E15" s="95"/>
    </row>
    <row r="16" spans="2:16" x14ac:dyDescent="0.25">
      <c r="P16" s="86" t="s">
        <v>22</v>
      </c>
    </row>
    <row r="17" spans="2:17" ht="60" x14ac:dyDescent="0.25">
      <c r="B17" s="4"/>
      <c r="C17" s="86" t="s">
        <v>15</v>
      </c>
      <c r="D17" s="86" t="s">
        <v>77</v>
      </c>
      <c r="E17" s="86" t="s">
        <v>78</v>
      </c>
      <c r="F17" s="86" t="s">
        <v>79</v>
      </c>
      <c r="G17" s="94" t="s">
        <v>5</v>
      </c>
      <c r="H17" s="94"/>
      <c r="I17" s="86" t="s">
        <v>10</v>
      </c>
      <c r="J17" s="86" t="s">
        <v>11</v>
      </c>
      <c r="K17" s="86" t="s">
        <v>12</v>
      </c>
      <c r="L17" s="86" t="s">
        <v>16</v>
      </c>
      <c r="M17" s="86" t="s">
        <v>20</v>
      </c>
      <c r="N17" s="86" t="s">
        <v>21</v>
      </c>
      <c r="O17" s="86" t="s">
        <v>8</v>
      </c>
      <c r="P17" s="86" t="s">
        <v>13</v>
      </c>
      <c r="Q17" s="86" t="s">
        <v>9</v>
      </c>
    </row>
    <row r="18" spans="2:17" ht="30" x14ac:dyDescent="0.25">
      <c r="B18" s="4"/>
      <c r="C18" s="16">
        <v>1</v>
      </c>
      <c r="D18" s="15" t="s">
        <v>346</v>
      </c>
      <c r="E18" s="15" t="s">
        <v>345</v>
      </c>
      <c r="F18" s="85" t="s">
        <v>136</v>
      </c>
      <c r="G18" s="9">
        <v>36683</v>
      </c>
      <c r="H18" s="9">
        <v>41509</v>
      </c>
      <c r="I18" s="24">
        <f t="shared" ref="I18:I27" si="0">+H18-G18</f>
        <v>4826</v>
      </c>
      <c r="J18" s="25">
        <f>+I18/30</f>
        <v>160.86666666666667</v>
      </c>
      <c r="K18" s="18">
        <f t="shared" ref="K18:K27" si="1">+J18/12</f>
        <v>13.405555555555557</v>
      </c>
      <c r="L18" s="85" t="s">
        <v>136</v>
      </c>
      <c r="M18" s="85">
        <v>186</v>
      </c>
      <c r="N18" s="85">
        <v>186</v>
      </c>
      <c r="O18" s="85" t="s">
        <v>136</v>
      </c>
      <c r="P18" s="85"/>
      <c r="Q18" s="7"/>
    </row>
    <row r="19" spans="2:17" x14ac:dyDescent="0.25">
      <c r="B19" s="4"/>
      <c r="C19" s="16">
        <v>2</v>
      </c>
      <c r="D19" s="15"/>
      <c r="E19" s="15"/>
      <c r="F19" s="85"/>
      <c r="G19" s="9"/>
      <c r="H19" s="9"/>
      <c r="I19" s="24">
        <f>+H19-G19</f>
        <v>0</v>
      </c>
      <c r="J19" s="25">
        <f>+I19/30</f>
        <v>0</v>
      </c>
      <c r="K19" s="18">
        <f t="shared" si="1"/>
        <v>0</v>
      </c>
      <c r="L19" s="85"/>
      <c r="M19" s="85"/>
      <c r="N19" s="85"/>
      <c r="O19" s="85"/>
      <c r="P19" s="85"/>
      <c r="Q19" s="7"/>
    </row>
    <row r="20" spans="2:17" x14ac:dyDescent="0.25">
      <c r="B20" s="4"/>
      <c r="C20" s="16">
        <v>3</v>
      </c>
      <c r="D20" s="15"/>
      <c r="E20" s="15"/>
      <c r="F20" s="85"/>
      <c r="G20" s="9"/>
      <c r="H20" s="9"/>
      <c r="I20" s="24">
        <f t="shared" si="0"/>
        <v>0</v>
      </c>
      <c r="J20" s="25">
        <f t="shared" ref="J20:J27" si="2">+I20/30</f>
        <v>0</v>
      </c>
      <c r="K20" s="18">
        <f t="shared" si="1"/>
        <v>0</v>
      </c>
      <c r="L20" s="85"/>
      <c r="M20" s="85"/>
      <c r="N20" s="85"/>
      <c r="O20" s="85"/>
      <c r="P20" s="85"/>
      <c r="Q20" s="7"/>
    </row>
    <row r="21" spans="2:17" x14ac:dyDescent="0.25">
      <c r="B21" s="4"/>
      <c r="C21" s="16">
        <v>4</v>
      </c>
      <c r="D21" s="15"/>
      <c r="E21" s="15"/>
      <c r="F21" s="85"/>
      <c r="G21" s="9"/>
      <c r="H21" s="9"/>
      <c r="I21" s="24">
        <f t="shared" si="0"/>
        <v>0</v>
      </c>
      <c r="J21" s="25">
        <f t="shared" si="2"/>
        <v>0</v>
      </c>
      <c r="K21" s="18">
        <f t="shared" si="1"/>
        <v>0</v>
      </c>
      <c r="L21" s="85"/>
      <c r="M21" s="85"/>
      <c r="N21" s="85"/>
      <c r="O21" s="85"/>
      <c r="P21" s="85"/>
      <c r="Q21" s="7"/>
    </row>
    <row r="22" spans="2:17" x14ac:dyDescent="0.25">
      <c r="B22" s="4"/>
      <c r="C22" s="16">
        <v>5</v>
      </c>
      <c r="D22" s="15"/>
      <c r="E22" s="15"/>
      <c r="F22" s="85"/>
      <c r="G22" s="9"/>
      <c r="H22" s="9"/>
      <c r="I22" s="24">
        <f t="shared" si="0"/>
        <v>0</v>
      </c>
      <c r="J22" s="25">
        <f t="shared" si="2"/>
        <v>0</v>
      </c>
      <c r="K22" s="18">
        <f t="shared" si="1"/>
        <v>0</v>
      </c>
      <c r="L22" s="85"/>
      <c r="M22" s="85"/>
      <c r="N22" s="85"/>
      <c r="O22" s="85"/>
      <c r="P22" s="85"/>
      <c r="Q22" s="7"/>
    </row>
    <row r="23" spans="2:17" x14ac:dyDescent="0.25">
      <c r="B23" s="4"/>
      <c r="C23" s="16">
        <v>6</v>
      </c>
      <c r="D23" s="15"/>
      <c r="E23" s="15"/>
      <c r="F23" s="85"/>
      <c r="G23" s="9"/>
      <c r="H23" s="9"/>
      <c r="I23" s="24">
        <f t="shared" si="0"/>
        <v>0</v>
      </c>
      <c r="J23" s="25">
        <f t="shared" si="2"/>
        <v>0</v>
      </c>
      <c r="K23" s="18">
        <f t="shared" si="1"/>
        <v>0</v>
      </c>
      <c r="L23" s="85"/>
      <c r="M23" s="85"/>
      <c r="N23" s="85"/>
      <c r="O23" s="85"/>
      <c r="P23" s="85"/>
      <c r="Q23" s="7"/>
    </row>
    <row r="24" spans="2:17" x14ac:dyDescent="0.25">
      <c r="B24" s="4"/>
      <c r="C24" s="16">
        <v>7</v>
      </c>
      <c r="D24" s="15"/>
      <c r="E24" s="15"/>
      <c r="F24" s="85"/>
      <c r="G24" s="17"/>
      <c r="H24" s="17"/>
      <c r="I24" s="24">
        <f>+H24-G24</f>
        <v>0</v>
      </c>
      <c r="J24" s="25">
        <f>+I24/30</f>
        <v>0</v>
      </c>
      <c r="K24" s="18">
        <f t="shared" si="1"/>
        <v>0</v>
      </c>
      <c r="L24" s="85"/>
      <c r="M24" s="85"/>
      <c r="N24" s="85"/>
      <c r="O24" s="85"/>
      <c r="P24" s="85"/>
      <c r="Q24" s="7"/>
    </row>
    <row r="25" spans="2:17" x14ac:dyDescent="0.25">
      <c r="B25" s="4"/>
      <c r="C25" s="16">
        <v>8</v>
      </c>
      <c r="D25" s="15"/>
      <c r="E25" s="15"/>
      <c r="F25" s="85"/>
      <c r="G25" s="17"/>
      <c r="H25" s="17"/>
      <c r="I25" s="24">
        <f>+H25-G25</f>
        <v>0</v>
      </c>
      <c r="J25" s="25">
        <f>+I25/30</f>
        <v>0</v>
      </c>
      <c r="K25" s="18">
        <f t="shared" si="1"/>
        <v>0</v>
      </c>
      <c r="L25" s="85"/>
      <c r="M25" s="85"/>
      <c r="N25" s="85"/>
      <c r="O25" s="85"/>
      <c r="P25" s="85"/>
      <c r="Q25" s="7"/>
    </row>
    <row r="26" spans="2:17" x14ac:dyDescent="0.25">
      <c r="B26" s="4"/>
      <c r="C26" s="16">
        <v>9</v>
      </c>
      <c r="D26" s="15"/>
      <c r="E26" s="15"/>
      <c r="F26" s="85"/>
      <c r="G26" s="9"/>
      <c r="H26" s="9"/>
      <c r="I26" s="24">
        <f t="shared" si="0"/>
        <v>0</v>
      </c>
      <c r="J26" s="25">
        <f t="shared" si="2"/>
        <v>0</v>
      </c>
      <c r="K26" s="18">
        <f t="shared" si="1"/>
        <v>0</v>
      </c>
      <c r="L26" s="85"/>
      <c r="M26" s="85"/>
      <c r="N26" s="85"/>
      <c r="O26" s="85"/>
      <c r="P26" s="85"/>
      <c r="Q26" s="7"/>
    </row>
    <row r="27" spans="2:17" x14ac:dyDescent="0.25">
      <c r="B27" s="4"/>
      <c r="C27" s="16">
        <v>10</v>
      </c>
      <c r="D27" s="8"/>
      <c r="E27" s="15"/>
      <c r="F27" s="85"/>
      <c r="G27" s="9"/>
      <c r="H27" s="9"/>
      <c r="I27" s="24">
        <f t="shared" si="0"/>
        <v>0</v>
      </c>
      <c r="J27" s="25">
        <f t="shared" si="2"/>
        <v>0</v>
      </c>
      <c r="K27" s="18">
        <f t="shared" si="1"/>
        <v>0</v>
      </c>
      <c r="L27" s="85"/>
      <c r="M27" s="85"/>
      <c r="N27" s="85"/>
      <c r="O27" s="85"/>
      <c r="P27" s="85"/>
      <c r="Q27" s="7"/>
    </row>
    <row r="28" spans="2:17" ht="33" customHeight="1" x14ac:dyDescent="0.2">
      <c r="E28" s="54" t="s">
        <v>132</v>
      </c>
      <c r="K28" s="18">
        <f>SUM(K18:K27)</f>
        <v>13.405555555555557</v>
      </c>
    </row>
    <row r="29" spans="2:17" ht="36" x14ac:dyDescent="0.25">
      <c r="C29" s="87" t="s">
        <v>23</v>
      </c>
      <c r="D29" s="88">
        <f>+K28</f>
        <v>13.405555555555557</v>
      </c>
      <c r="E29" s="42" t="s">
        <v>136</v>
      </c>
    </row>
    <row r="30" spans="2:17" x14ac:dyDescent="0.25">
      <c r="C30" s="87" t="s">
        <v>24</v>
      </c>
      <c r="D30" s="85">
        <v>4</v>
      </c>
    </row>
    <row r="31" spans="2:17" x14ac:dyDescent="0.2">
      <c r="C31" s="87" t="s">
        <v>25</v>
      </c>
      <c r="D31" s="88">
        <f>+D29-D30</f>
        <v>9.4055555555555568</v>
      </c>
      <c r="E31" s="54"/>
    </row>
  </sheetData>
  <mergeCells count="12">
    <mergeCell ref="I4:L5"/>
    <mergeCell ref="G17:H17"/>
    <mergeCell ref="D4:D5"/>
    <mergeCell ref="E4:E5"/>
    <mergeCell ref="F4:F5"/>
    <mergeCell ref="G4:G5"/>
    <mergeCell ref="H4:H5"/>
    <mergeCell ref="I6:L6"/>
    <mergeCell ref="I7:L7"/>
    <mergeCell ref="I8:L8"/>
    <mergeCell ref="I9:L9"/>
    <mergeCell ref="C15:E15"/>
  </mergeCells>
  <conditionalFormatting sqref="A4:I4 A5:H5 A6:I6 A7:C8 A1:XFD3 M4:XFD9 A9:B9 A28:D28 F28:XFD28 A10:XFD17 R18:XFD18 A29:XFD1048576 A19:XFD27 A18:P18">
    <cfRule type="cellIs" dxfId="47" priority="13" operator="equal">
      <formula>"NO"</formula>
    </cfRule>
    <cfRule type="cellIs" dxfId="46" priority="14" operator="equal">
      <formula>"SI"</formula>
    </cfRule>
  </conditionalFormatting>
  <conditionalFormatting sqref="C9">
    <cfRule type="cellIs" dxfId="45" priority="11" operator="equal">
      <formula>"NO"</formula>
    </cfRule>
    <cfRule type="cellIs" dxfId="44" priority="12" operator="equal">
      <formula>"SI"</formula>
    </cfRule>
  </conditionalFormatting>
  <conditionalFormatting sqref="D7:I7">
    <cfRule type="cellIs" dxfId="43" priority="9" operator="equal">
      <formula>"NO"</formula>
    </cfRule>
    <cfRule type="cellIs" dxfId="42" priority="10" operator="equal">
      <formula>"SI"</formula>
    </cfRule>
  </conditionalFormatting>
  <conditionalFormatting sqref="D8:I8">
    <cfRule type="cellIs" dxfId="41" priority="7" operator="equal">
      <formula>"NO"</formula>
    </cfRule>
    <cfRule type="cellIs" dxfId="40" priority="8" operator="equal">
      <formula>"SI"</formula>
    </cfRule>
  </conditionalFormatting>
  <conditionalFormatting sqref="D9:I9">
    <cfRule type="cellIs" dxfId="39" priority="5" operator="equal">
      <formula>"NO"</formula>
    </cfRule>
    <cfRule type="cellIs" dxfId="38" priority="6" operator="equal">
      <formula>"SI"</formula>
    </cfRule>
  </conditionalFormatting>
  <conditionalFormatting sqref="E28">
    <cfRule type="cellIs" dxfId="37" priority="3" operator="equal">
      <formula>"NO"</formula>
    </cfRule>
    <cfRule type="cellIs" dxfId="36" priority="4" operator="equal">
      <formula>"SI"</formula>
    </cfRule>
  </conditionalFormatting>
  <conditionalFormatting sqref="Q18">
    <cfRule type="cellIs" dxfId="35" priority="1" operator="equal">
      <formula>"NO"</formula>
    </cfRule>
    <cfRule type="cellIs" dxfId="34" priority="2" operator="equal">
      <formula>"SI"</formula>
    </cfRule>
  </conditionalFormatting>
  <pageMargins left="0.7" right="0.7" top="0.75" bottom="0.75" header="0.3" footer="0.3"/>
  <pageSetup scale="2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2:Q32"/>
  <sheetViews>
    <sheetView zoomScale="85" zoomScaleNormal="85" zoomScaleSheetLayoutView="10" workbookViewId="0">
      <selection activeCell="A17" sqref="A17"/>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41.140625" style="4" customWidth="1"/>
    <col min="18" max="16384" width="11.42578125" style="4"/>
  </cols>
  <sheetData>
    <row r="2" spans="2:17" x14ac:dyDescent="0.25">
      <c r="B2" s="12" t="s">
        <v>69</v>
      </c>
      <c r="C2" s="3" t="s">
        <v>70</v>
      </c>
    </row>
    <row r="3" spans="2:17" ht="14.45" x14ac:dyDescent="0.35">
      <c r="B3" s="12"/>
      <c r="C3" s="3"/>
    </row>
    <row r="4" spans="2:17" ht="21" customHeight="1" x14ac:dyDescent="0.25">
      <c r="B4" s="12"/>
      <c r="C4" s="49" t="s">
        <v>87</v>
      </c>
      <c r="D4" s="96" t="s">
        <v>18</v>
      </c>
      <c r="E4" s="96" t="s">
        <v>7</v>
      </c>
      <c r="F4" s="96" t="s">
        <v>19</v>
      </c>
      <c r="G4" s="96" t="s">
        <v>63</v>
      </c>
      <c r="H4" s="96" t="s">
        <v>8</v>
      </c>
      <c r="I4" s="94" t="s">
        <v>9</v>
      </c>
      <c r="J4" s="94"/>
      <c r="K4" s="94"/>
      <c r="L4" s="94"/>
    </row>
    <row r="5" spans="2:17" ht="35.25" customHeight="1" x14ac:dyDescent="0.25">
      <c r="B5" s="12"/>
      <c r="C5" s="26" t="s">
        <v>152</v>
      </c>
      <c r="D5" s="97"/>
      <c r="E5" s="97"/>
      <c r="F5" s="97" t="s">
        <v>19</v>
      </c>
      <c r="G5" s="97"/>
      <c r="H5" s="97"/>
      <c r="I5" s="94"/>
      <c r="J5" s="94"/>
      <c r="K5" s="94"/>
      <c r="L5" s="94"/>
    </row>
    <row r="6" spans="2:17" ht="45" x14ac:dyDescent="0.25">
      <c r="C6" s="2" t="s">
        <v>88</v>
      </c>
      <c r="D6" s="51" t="s">
        <v>153</v>
      </c>
      <c r="E6" s="51" t="s">
        <v>154</v>
      </c>
      <c r="F6" s="9">
        <v>37603</v>
      </c>
      <c r="G6" s="51">
        <v>76</v>
      </c>
      <c r="H6" s="42" t="s">
        <v>136</v>
      </c>
      <c r="I6" s="93" t="s">
        <v>169</v>
      </c>
      <c r="J6" s="93"/>
      <c r="K6" s="93"/>
      <c r="L6" s="93"/>
    </row>
    <row r="7" spans="2:17" ht="36" x14ac:dyDescent="0.25">
      <c r="C7" s="2" t="s">
        <v>89</v>
      </c>
      <c r="D7" s="51" t="s">
        <v>155</v>
      </c>
      <c r="E7" s="51" t="s">
        <v>156</v>
      </c>
      <c r="F7" s="9">
        <v>39410</v>
      </c>
      <c r="G7" s="51">
        <v>78</v>
      </c>
      <c r="H7" s="42" t="s">
        <v>136</v>
      </c>
      <c r="I7" s="93" t="s">
        <v>169</v>
      </c>
      <c r="J7" s="93"/>
      <c r="K7" s="93"/>
      <c r="L7" s="93"/>
    </row>
    <row r="8" spans="2:17" ht="36" x14ac:dyDescent="0.25">
      <c r="C8" s="2" t="s">
        <v>92</v>
      </c>
      <c r="D8" s="51" t="s">
        <v>150</v>
      </c>
      <c r="E8" s="51" t="s">
        <v>150</v>
      </c>
      <c r="F8" s="9" t="s">
        <v>150</v>
      </c>
      <c r="G8" s="51" t="s">
        <v>150</v>
      </c>
      <c r="H8" s="58"/>
      <c r="I8" s="93" t="s">
        <v>169</v>
      </c>
      <c r="J8" s="93"/>
      <c r="K8" s="93"/>
      <c r="L8" s="93"/>
    </row>
    <row r="9" spans="2:17" ht="14.45" x14ac:dyDescent="0.35">
      <c r="C9" s="14"/>
      <c r="D9" s="14"/>
      <c r="E9" s="14"/>
      <c r="F9" s="14"/>
      <c r="G9" s="14"/>
      <c r="H9" s="14"/>
    </row>
    <row r="10" spans="2:17" ht="36" x14ac:dyDescent="0.25">
      <c r="C10" s="2" t="s">
        <v>76</v>
      </c>
      <c r="D10" s="42" t="s">
        <v>136</v>
      </c>
      <c r="E10" s="14"/>
      <c r="F10" s="14"/>
      <c r="G10" s="14"/>
      <c r="H10" s="14"/>
    </row>
    <row r="11" spans="2:17" ht="60" x14ac:dyDescent="0.25">
      <c r="C11" s="2" t="s">
        <v>86</v>
      </c>
      <c r="D11" s="42" t="s">
        <v>136</v>
      </c>
      <c r="E11" s="14"/>
      <c r="F11" s="14"/>
      <c r="G11" s="14"/>
      <c r="H11" s="14"/>
    </row>
    <row r="12" spans="2:17" ht="43.5" x14ac:dyDescent="0.35">
      <c r="C12" s="2" t="s">
        <v>80</v>
      </c>
      <c r="D12" s="42" t="s">
        <v>136</v>
      </c>
      <c r="E12" s="14"/>
      <c r="F12" s="14"/>
      <c r="G12" s="14"/>
      <c r="H12" s="14"/>
    </row>
    <row r="14" spans="2:17" ht="45" customHeight="1" x14ac:dyDescent="0.25">
      <c r="C14" s="95" t="s">
        <v>90</v>
      </c>
      <c r="D14" s="95"/>
      <c r="E14" s="95"/>
    </row>
    <row r="15" spans="2:17" x14ac:dyDescent="0.25">
      <c r="P15" s="49" t="s">
        <v>22</v>
      </c>
    </row>
    <row r="16" spans="2:17" ht="60" x14ac:dyDescent="0.25">
      <c r="B16" s="4"/>
      <c r="C16" s="49" t="s">
        <v>15</v>
      </c>
      <c r="D16" s="62" t="s">
        <v>77</v>
      </c>
      <c r="E16" s="49" t="s">
        <v>78</v>
      </c>
      <c r="F16" s="49" t="s">
        <v>79</v>
      </c>
      <c r="G16" s="94" t="s">
        <v>5</v>
      </c>
      <c r="H16" s="94"/>
      <c r="I16" s="49" t="s">
        <v>10</v>
      </c>
      <c r="J16" s="49" t="s">
        <v>11</v>
      </c>
      <c r="K16" s="49" t="s">
        <v>12</v>
      </c>
      <c r="L16" s="49" t="s">
        <v>16</v>
      </c>
      <c r="M16" s="49" t="s">
        <v>20</v>
      </c>
      <c r="N16" s="49" t="s">
        <v>21</v>
      </c>
      <c r="O16" s="49" t="s">
        <v>8</v>
      </c>
      <c r="P16" s="49" t="s">
        <v>13</v>
      </c>
      <c r="Q16" s="49" t="s">
        <v>9</v>
      </c>
    </row>
    <row r="17" spans="2:17" ht="30" x14ac:dyDescent="0.25">
      <c r="B17" s="4"/>
      <c r="C17" s="16">
        <v>1</v>
      </c>
      <c r="D17" s="15" t="s">
        <v>157</v>
      </c>
      <c r="E17" s="15" t="s">
        <v>152</v>
      </c>
      <c r="F17" s="51" t="s">
        <v>136</v>
      </c>
      <c r="G17" s="9">
        <v>37806</v>
      </c>
      <c r="H17" s="9">
        <v>41080</v>
      </c>
      <c r="I17" s="24">
        <f t="shared" ref="I17:I26" si="0">+H17-G17</f>
        <v>3274</v>
      </c>
      <c r="J17" s="25">
        <f>+I17/30</f>
        <v>109.13333333333334</v>
      </c>
      <c r="K17" s="18">
        <f>+J17/12</f>
        <v>9.094444444444445</v>
      </c>
      <c r="L17" s="51" t="s">
        <v>136</v>
      </c>
      <c r="M17" s="51">
        <v>72</v>
      </c>
      <c r="N17" s="51">
        <v>73</v>
      </c>
      <c r="O17" s="51" t="s">
        <v>136</v>
      </c>
      <c r="P17" s="51" t="s">
        <v>13</v>
      </c>
      <c r="Q17" s="7" t="s">
        <v>176</v>
      </c>
    </row>
    <row r="18" spans="2:17" ht="60" x14ac:dyDescent="0.25">
      <c r="B18" s="4"/>
      <c r="C18" s="16">
        <v>2</v>
      </c>
      <c r="D18" s="15" t="s">
        <v>158</v>
      </c>
      <c r="E18" s="15" t="s">
        <v>152</v>
      </c>
      <c r="F18" s="51" t="s">
        <v>136</v>
      </c>
      <c r="G18" s="9">
        <v>41081</v>
      </c>
      <c r="H18" s="9">
        <v>41444</v>
      </c>
      <c r="I18" s="24">
        <f>+H18-G18</f>
        <v>363</v>
      </c>
      <c r="J18" s="25">
        <f>+I18/30</f>
        <v>12.1</v>
      </c>
      <c r="K18" s="18">
        <f t="shared" ref="K18:K26" si="1">+J18/12</f>
        <v>1.0083333333333333</v>
      </c>
      <c r="L18" s="51" t="s">
        <v>136</v>
      </c>
      <c r="M18" s="51">
        <v>74</v>
      </c>
      <c r="N18" s="51">
        <v>74</v>
      </c>
      <c r="O18" s="51" t="s">
        <v>136</v>
      </c>
      <c r="P18" s="51" t="s">
        <v>13</v>
      </c>
      <c r="Q18" s="7" t="s">
        <v>177</v>
      </c>
    </row>
    <row r="19" spans="2:17" x14ac:dyDescent="0.25">
      <c r="B19" s="4"/>
      <c r="C19" s="16">
        <v>3</v>
      </c>
      <c r="D19" s="15"/>
      <c r="E19" s="15"/>
      <c r="F19" s="51"/>
      <c r="G19" s="9"/>
      <c r="H19" s="9"/>
      <c r="I19" s="24">
        <f t="shared" si="0"/>
        <v>0</v>
      </c>
      <c r="J19" s="25">
        <f t="shared" ref="J19:J26" si="2">+I19/30</f>
        <v>0</v>
      </c>
      <c r="K19" s="18">
        <f t="shared" si="1"/>
        <v>0</v>
      </c>
      <c r="L19" s="51"/>
      <c r="M19" s="51"/>
      <c r="N19" s="51"/>
      <c r="O19" s="51"/>
      <c r="P19" s="51"/>
      <c r="Q19" s="7"/>
    </row>
    <row r="20" spans="2:17" x14ac:dyDescent="0.25">
      <c r="B20" s="4"/>
      <c r="C20" s="16">
        <v>4</v>
      </c>
      <c r="D20" s="15"/>
      <c r="E20" s="15"/>
      <c r="F20" s="51"/>
      <c r="G20" s="9"/>
      <c r="H20" s="9"/>
      <c r="I20" s="24">
        <f t="shared" si="0"/>
        <v>0</v>
      </c>
      <c r="J20" s="25">
        <f t="shared" si="2"/>
        <v>0</v>
      </c>
      <c r="K20" s="18">
        <f t="shared" si="1"/>
        <v>0</v>
      </c>
      <c r="L20" s="51"/>
      <c r="M20" s="51"/>
      <c r="N20" s="51"/>
      <c r="O20" s="51"/>
      <c r="P20" s="51"/>
      <c r="Q20" s="7"/>
    </row>
    <row r="21" spans="2:17" x14ac:dyDescent="0.25">
      <c r="B21" s="4"/>
      <c r="C21" s="16">
        <v>5</v>
      </c>
      <c r="D21" s="15"/>
      <c r="E21" s="15"/>
      <c r="F21" s="51"/>
      <c r="G21" s="9"/>
      <c r="H21" s="9"/>
      <c r="I21" s="24">
        <f t="shared" si="0"/>
        <v>0</v>
      </c>
      <c r="J21" s="25">
        <f t="shared" si="2"/>
        <v>0</v>
      </c>
      <c r="K21" s="18">
        <f t="shared" si="1"/>
        <v>0</v>
      </c>
      <c r="L21" s="51"/>
      <c r="M21" s="51"/>
      <c r="N21" s="51"/>
      <c r="O21" s="51"/>
      <c r="P21" s="51"/>
      <c r="Q21" s="7"/>
    </row>
    <row r="22" spans="2:17" x14ac:dyDescent="0.25">
      <c r="B22" s="4"/>
      <c r="C22" s="16">
        <v>6</v>
      </c>
      <c r="D22" s="15"/>
      <c r="E22" s="15"/>
      <c r="F22" s="51"/>
      <c r="G22" s="9"/>
      <c r="H22" s="9"/>
      <c r="I22" s="24">
        <f t="shared" si="0"/>
        <v>0</v>
      </c>
      <c r="J22" s="25">
        <f t="shared" si="2"/>
        <v>0</v>
      </c>
      <c r="K22" s="18">
        <f t="shared" si="1"/>
        <v>0</v>
      </c>
      <c r="L22" s="51"/>
      <c r="M22" s="51"/>
      <c r="N22" s="51"/>
      <c r="O22" s="51"/>
      <c r="P22" s="51"/>
      <c r="Q22" s="7"/>
    </row>
    <row r="23" spans="2:17" x14ac:dyDescent="0.25">
      <c r="B23" s="4"/>
      <c r="C23" s="16">
        <v>7</v>
      </c>
      <c r="D23" s="15"/>
      <c r="E23" s="15"/>
      <c r="F23" s="51"/>
      <c r="G23" s="17"/>
      <c r="H23" s="17"/>
      <c r="I23" s="24">
        <f>+H23-G23</f>
        <v>0</v>
      </c>
      <c r="J23" s="25">
        <f>+I23/30</f>
        <v>0</v>
      </c>
      <c r="K23" s="18">
        <f t="shared" si="1"/>
        <v>0</v>
      </c>
      <c r="L23" s="51"/>
      <c r="M23" s="51"/>
      <c r="N23" s="51"/>
      <c r="O23" s="51"/>
      <c r="P23" s="51"/>
      <c r="Q23" s="7"/>
    </row>
    <row r="24" spans="2:17" x14ac:dyDescent="0.25">
      <c r="B24" s="4"/>
      <c r="C24" s="16">
        <v>8</v>
      </c>
      <c r="D24" s="15"/>
      <c r="E24" s="15"/>
      <c r="F24" s="51"/>
      <c r="G24" s="17"/>
      <c r="H24" s="17"/>
      <c r="I24" s="24">
        <f>+H24-G24</f>
        <v>0</v>
      </c>
      <c r="J24" s="25">
        <f>+I24/30</f>
        <v>0</v>
      </c>
      <c r="K24" s="18">
        <f t="shared" si="1"/>
        <v>0</v>
      </c>
      <c r="L24" s="51"/>
      <c r="M24" s="51"/>
      <c r="N24" s="51"/>
      <c r="O24" s="51"/>
      <c r="P24" s="51"/>
      <c r="Q24" s="7"/>
    </row>
    <row r="25" spans="2:17" x14ac:dyDescent="0.25">
      <c r="B25" s="4"/>
      <c r="C25" s="16">
        <v>9</v>
      </c>
      <c r="D25" s="15"/>
      <c r="E25" s="15"/>
      <c r="F25" s="51"/>
      <c r="G25" s="9"/>
      <c r="H25" s="9"/>
      <c r="I25" s="24">
        <f t="shared" si="0"/>
        <v>0</v>
      </c>
      <c r="J25" s="25">
        <f t="shared" si="2"/>
        <v>0</v>
      </c>
      <c r="K25" s="18">
        <f t="shared" si="1"/>
        <v>0</v>
      </c>
      <c r="L25" s="51"/>
      <c r="M25" s="51"/>
      <c r="N25" s="51"/>
      <c r="O25" s="51"/>
      <c r="P25" s="51"/>
      <c r="Q25" s="7"/>
    </row>
    <row r="26" spans="2:17" x14ac:dyDescent="0.25">
      <c r="B26" s="4"/>
      <c r="C26" s="16">
        <v>10</v>
      </c>
      <c r="D26" s="8"/>
      <c r="E26" s="15"/>
      <c r="F26" s="51"/>
      <c r="G26" s="9"/>
      <c r="H26" s="9"/>
      <c r="I26" s="24">
        <f t="shared" si="0"/>
        <v>0</v>
      </c>
      <c r="J26" s="25">
        <f t="shared" si="2"/>
        <v>0</v>
      </c>
      <c r="K26" s="18">
        <f t="shared" si="1"/>
        <v>0</v>
      </c>
      <c r="L26" s="51"/>
      <c r="M26" s="51"/>
      <c r="N26" s="51"/>
      <c r="O26" s="51"/>
      <c r="P26" s="51"/>
      <c r="Q26" s="7"/>
    </row>
    <row r="27" spans="2:17" ht="33" customHeight="1" x14ac:dyDescent="0.2">
      <c r="E27" s="54" t="s">
        <v>132</v>
      </c>
      <c r="K27" s="18">
        <f>SUM(K17:K26)</f>
        <v>10.102777777777778</v>
      </c>
    </row>
    <row r="28" spans="2:17" ht="36" x14ac:dyDescent="0.25">
      <c r="C28" s="50" t="s">
        <v>23</v>
      </c>
      <c r="D28" s="28">
        <f>+K27</f>
        <v>10.102777777777778</v>
      </c>
      <c r="E28" s="42" t="s">
        <v>136</v>
      </c>
    </row>
    <row r="29" spans="2:17" x14ac:dyDescent="0.25">
      <c r="C29" s="50" t="s">
        <v>24</v>
      </c>
      <c r="D29" s="51">
        <v>4</v>
      </c>
    </row>
    <row r="30" spans="2:17" x14ac:dyDescent="0.2">
      <c r="C30" s="50" t="s">
        <v>25</v>
      </c>
      <c r="D30" s="28">
        <f>+D28-D29</f>
        <v>6.1027777777777779</v>
      </c>
      <c r="E30" s="54"/>
    </row>
    <row r="32" spans="2:17" ht="36" x14ac:dyDescent="0.25">
      <c r="C32" s="50" t="s">
        <v>91</v>
      </c>
      <c r="D32" s="42" t="s">
        <v>150</v>
      </c>
    </row>
  </sheetData>
  <mergeCells count="11">
    <mergeCell ref="I4:L5"/>
    <mergeCell ref="D4:D5"/>
    <mergeCell ref="E4:E5"/>
    <mergeCell ref="F4:F5"/>
    <mergeCell ref="G4:G5"/>
    <mergeCell ref="H4:H5"/>
    <mergeCell ref="I6:L6"/>
    <mergeCell ref="I7:L7"/>
    <mergeCell ref="C14:E14"/>
    <mergeCell ref="G16:H16"/>
    <mergeCell ref="I8:L8"/>
  </mergeCells>
  <conditionalFormatting sqref="A4:I4 A5:H5 A6:I6 A7:C7 A1:XFD3 M4:XFD8 A8:B8 A33:XFD1048576 A32:B32 E32:XFD32 A28:XFD31 A27:D27 F27:XFD27 A9:XFD26">
    <cfRule type="cellIs" dxfId="359" priority="11" operator="equal">
      <formula>"NO"</formula>
    </cfRule>
    <cfRule type="cellIs" dxfId="358" priority="12" operator="equal">
      <formula>"SI"</formula>
    </cfRule>
  </conditionalFormatting>
  <conditionalFormatting sqref="D7:I7">
    <cfRule type="cellIs" dxfId="357" priority="9" operator="equal">
      <formula>"NO"</formula>
    </cfRule>
    <cfRule type="cellIs" dxfId="356" priority="10" operator="equal">
      <formula>"SI"</formula>
    </cfRule>
  </conditionalFormatting>
  <conditionalFormatting sqref="C8">
    <cfRule type="cellIs" dxfId="355" priority="7" operator="equal">
      <formula>"NO"</formula>
    </cfRule>
    <cfRule type="cellIs" dxfId="354" priority="8" operator="equal">
      <formula>"SI"</formula>
    </cfRule>
  </conditionalFormatting>
  <conditionalFormatting sqref="D8:I8">
    <cfRule type="cellIs" dxfId="353" priority="5" operator="equal">
      <formula>"NO"</formula>
    </cfRule>
    <cfRule type="cellIs" dxfId="352" priority="6" operator="equal">
      <formula>"SI"</formula>
    </cfRule>
  </conditionalFormatting>
  <conditionalFormatting sqref="C32:D32">
    <cfRule type="cellIs" dxfId="351" priority="3" operator="equal">
      <formula>"NO"</formula>
    </cfRule>
    <cfRule type="cellIs" dxfId="350" priority="4" operator="equal">
      <formula>"SI"</formula>
    </cfRule>
  </conditionalFormatting>
  <conditionalFormatting sqref="E27">
    <cfRule type="cellIs" dxfId="349" priority="1" operator="equal">
      <formula>"NO"</formula>
    </cfRule>
    <cfRule type="cellIs" dxfId="348" priority="2" operator="equal">
      <formula>"SI"</formula>
    </cfRule>
  </conditionalFormatting>
  <pageMargins left="0.7" right="0.7" top="0.75" bottom="0.75" header="0.3" footer="0.3"/>
  <pageSetup scale="21"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workbookViewId="0">
      <selection activeCell="A31" sqref="A31"/>
    </sheetView>
  </sheetViews>
  <sheetFormatPr baseColWidth="10" defaultColWidth="11.42578125" defaultRowHeight="15" x14ac:dyDescent="0.25"/>
  <cols>
    <col min="1" max="1" width="2.5703125" style="82" customWidth="1"/>
    <col min="2" max="2" width="64.5703125" style="84" customWidth="1"/>
    <col min="3" max="3" width="40.7109375" style="84" customWidth="1"/>
    <col min="4" max="4" width="22.5703125" style="84" customWidth="1"/>
    <col min="5" max="5" width="47.85546875" style="82" customWidth="1"/>
    <col min="6" max="16" width="11.42578125" style="82"/>
    <col min="17" max="16384" width="11.42578125" style="84"/>
  </cols>
  <sheetData>
    <row r="1" spans="2:5" s="82" customFormat="1" ht="14.45" x14ac:dyDescent="0.35"/>
    <row r="2" spans="2:5" ht="15.75" x14ac:dyDescent="0.25">
      <c r="B2" s="106" t="s">
        <v>109</v>
      </c>
      <c r="C2" s="106"/>
      <c r="D2" s="106"/>
      <c r="E2" s="106"/>
    </row>
    <row r="3" spans="2:5" ht="15.75" x14ac:dyDescent="0.25">
      <c r="B3" s="35" t="s">
        <v>29</v>
      </c>
      <c r="C3" s="35" t="s">
        <v>113</v>
      </c>
      <c r="D3" s="36" t="s">
        <v>32</v>
      </c>
      <c r="E3" s="36" t="s">
        <v>9</v>
      </c>
    </row>
    <row r="4" spans="2:5" ht="16.5" x14ac:dyDescent="0.25">
      <c r="B4" s="32" t="s">
        <v>110</v>
      </c>
      <c r="C4" s="33">
        <v>15</v>
      </c>
      <c r="D4" s="104">
        <v>0</v>
      </c>
      <c r="E4" s="83"/>
    </row>
    <row r="5" spans="2:5" ht="16.5" x14ac:dyDescent="0.25">
      <c r="B5" s="32" t="s">
        <v>111</v>
      </c>
      <c r="C5" s="33">
        <v>25</v>
      </c>
      <c r="D5" s="105"/>
      <c r="E5" s="83"/>
    </row>
    <row r="6" spans="2:5" ht="15.75" x14ac:dyDescent="0.25">
      <c r="B6" s="30" t="s">
        <v>112</v>
      </c>
      <c r="C6" s="31" t="s">
        <v>34</v>
      </c>
      <c r="D6" s="31" t="s">
        <v>32</v>
      </c>
      <c r="E6" s="36" t="s">
        <v>9</v>
      </c>
    </row>
    <row r="7" spans="2:5" ht="16.5" x14ac:dyDescent="0.25">
      <c r="B7" s="32" t="s">
        <v>110</v>
      </c>
      <c r="C7" s="33">
        <v>30</v>
      </c>
      <c r="D7" s="104">
        <v>30</v>
      </c>
      <c r="E7" s="83"/>
    </row>
    <row r="8" spans="2:5" ht="16.5" x14ac:dyDescent="0.25">
      <c r="B8" s="32" t="s">
        <v>111</v>
      </c>
      <c r="C8" s="33">
        <v>50</v>
      </c>
      <c r="D8" s="105"/>
      <c r="E8" s="83"/>
    </row>
    <row r="9" spans="2:5" ht="15.75" x14ac:dyDescent="0.25">
      <c r="B9" s="30" t="s">
        <v>31</v>
      </c>
      <c r="C9" s="35" t="s">
        <v>113</v>
      </c>
      <c r="D9" s="31" t="s">
        <v>32</v>
      </c>
      <c r="E9" s="36" t="s">
        <v>9</v>
      </c>
    </row>
    <row r="10" spans="2:5" ht="15.75" customHeight="1" x14ac:dyDescent="0.25">
      <c r="B10" s="33" t="s">
        <v>114</v>
      </c>
      <c r="C10" s="33">
        <v>15</v>
      </c>
      <c r="D10" s="104">
        <v>0</v>
      </c>
      <c r="E10" s="38"/>
    </row>
    <row r="11" spans="2:5" ht="31.5" x14ac:dyDescent="0.25">
      <c r="B11" s="33" t="s">
        <v>115</v>
      </c>
      <c r="C11" s="33">
        <v>25</v>
      </c>
      <c r="D11" s="105"/>
      <c r="E11" s="38"/>
    </row>
    <row r="12" spans="2:5" s="82" customFormat="1" ht="15.75" x14ac:dyDescent="0.25">
      <c r="B12" s="106" t="s">
        <v>116</v>
      </c>
      <c r="C12" s="106"/>
      <c r="D12" s="106"/>
      <c r="E12" s="106"/>
    </row>
    <row r="13" spans="2:5" s="82" customFormat="1" ht="15.75" x14ac:dyDescent="0.25">
      <c r="B13" s="30" t="s">
        <v>29</v>
      </c>
      <c r="C13" s="30" t="s">
        <v>35</v>
      </c>
      <c r="D13" s="31" t="s">
        <v>32</v>
      </c>
      <c r="E13" s="31" t="s">
        <v>9</v>
      </c>
    </row>
    <row r="14" spans="2:5" s="82" customFormat="1" ht="16.5" x14ac:dyDescent="0.25">
      <c r="B14" s="32" t="s">
        <v>110</v>
      </c>
      <c r="C14" s="33">
        <v>15</v>
      </c>
      <c r="D14" s="104">
        <v>0</v>
      </c>
      <c r="E14" s="83"/>
    </row>
    <row r="15" spans="2:5" s="82" customFormat="1" ht="16.5" x14ac:dyDescent="0.25">
      <c r="B15" s="32" t="s">
        <v>111</v>
      </c>
      <c r="C15" s="33">
        <v>25</v>
      </c>
      <c r="D15" s="105"/>
      <c r="E15" s="83"/>
    </row>
    <row r="16" spans="2:5" s="82" customFormat="1" ht="15.75" x14ac:dyDescent="0.25">
      <c r="B16" s="30" t="s">
        <v>31</v>
      </c>
      <c r="C16" s="31" t="s">
        <v>34</v>
      </c>
      <c r="D16" s="31" t="s">
        <v>32</v>
      </c>
      <c r="E16" s="31" t="s">
        <v>9</v>
      </c>
    </row>
    <row r="17" spans="2:5" s="82" customFormat="1" ht="31.5" x14ac:dyDescent="0.25">
      <c r="B17" s="33" t="s">
        <v>117</v>
      </c>
      <c r="C17" s="33">
        <v>15</v>
      </c>
      <c r="D17" s="104">
        <v>0</v>
      </c>
      <c r="E17" s="83"/>
    </row>
    <row r="18" spans="2:5" s="82" customFormat="1" ht="31.5" x14ac:dyDescent="0.25">
      <c r="B18" s="33" t="s">
        <v>115</v>
      </c>
      <c r="C18" s="33">
        <v>25</v>
      </c>
      <c r="D18" s="105"/>
      <c r="E18" s="83"/>
    </row>
    <row r="19" spans="2:5" s="82" customFormat="1" ht="16.5" customHeight="1" x14ac:dyDescent="0.25">
      <c r="B19" s="106" t="s">
        <v>118</v>
      </c>
      <c r="C19" s="106"/>
      <c r="D19" s="106"/>
      <c r="E19" s="106"/>
    </row>
    <row r="20" spans="2:5" s="82" customFormat="1" ht="15.75" x14ac:dyDescent="0.25">
      <c r="B20" s="34" t="s">
        <v>29</v>
      </c>
      <c r="C20" s="31" t="s">
        <v>33</v>
      </c>
      <c r="D20" s="31" t="s">
        <v>32</v>
      </c>
      <c r="E20" s="31" t="s">
        <v>9</v>
      </c>
    </row>
    <row r="21" spans="2:5" s="82" customFormat="1" ht="16.5" x14ac:dyDescent="0.25">
      <c r="B21" s="32" t="s">
        <v>119</v>
      </c>
      <c r="C21" s="33">
        <v>10</v>
      </c>
      <c r="D21" s="104">
        <v>0</v>
      </c>
      <c r="E21" s="83"/>
    </row>
    <row r="22" spans="2:5" s="82" customFormat="1" ht="16.5" x14ac:dyDescent="0.25">
      <c r="B22" s="32" t="s">
        <v>30</v>
      </c>
      <c r="C22" s="33">
        <v>15</v>
      </c>
      <c r="D22" s="105"/>
      <c r="E22" s="83"/>
    </row>
    <row r="23" spans="2:5" s="82" customFormat="1" ht="15.75" x14ac:dyDescent="0.25">
      <c r="B23" s="34" t="s">
        <v>112</v>
      </c>
      <c r="C23" s="31" t="s">
        <v>33</v>
      </c>
      <c r="D23" s="31" t="s">
        <v>32</v>
      </c>
      <c r="E23" s="31" t="s">
        <v>9</v>
      </c>
    </row>
    <row r="24" spans="2:5" s="82" customFormat="1" ht="16.5" x14ac:dyDescent="0.25">
      <c r="B24" s="32" t="s">
        <v>119</v>
      </c>
      <c r="C24" s="33">
        <v>15</v>
      </c>
      <c r="D24" s="104">
        <v>0</v>
      </c>
      <c r="E24" s="83"/>
    </row>
    <row r="25" spans="2:5" s="82" customFormat="1" ht="16.5" x14ac:dyDescent="0.25">
      <c r="B25" s="32" t="s">
        <v>30</v>
      </c>
      <c r="C25" s="33">
        <v>20</v>
      </c>
      <c r="D25" s="105"/>
      <c r="E25" s="83"/>
    </row>
    <row r="26" spans="2:5" s="82" customFormat="1" ht="15.75" x14ac:dyDescent="0.25">
      <c r="B26" s="34" t="s">
        <v>36</v>
      </c>
      <c r="C26" s="31" t="s">
        <v>33</v>
      </c>
      <c r="D26" s="31" t="s">
        <v>32</v>
      </c>
      <c r="E26" s="31" t="s">
        <v>9</v>
      </c>
    </row>
    <row r="27" spans="2:5" s="82" customFormat="1" ht="31.5" x14ac:dyDescent="0.25">
      <c r="B27" s="33" t="s">
        <v>120</v>
      </c>
      <c r="C27" s="33">
        <v>10</v>
      </c>
      <c r="D27" s="104">
        <v>15</v>
      </c>
      <c r="E27" s="31"/>
    </row>
    <row r="28" spans="2:5" s="82" customFormat="1" ht="15.75" x14ac:dyDescent="0.25">
      <c r="B28" s="33" t="s">
        <v>121</v>
      </c>
      <c r="C28" s="33">
        <v>15</v>
      </c>
      <c r="D28" s="105"/>
      <c r="E28" s="83"/>
    </row>
    <row r="29" spans="2:5" s="82" customFormat="1" ht="15.75" x14ac:dyDescent="0.25">
      <c r="B29" s="106" t="s">
        <v>122</v>
      </c>
      <c r="C29" s="106"/>
      <c r="D29" s="106"/>
      <c r="E29" s="106"/>
    </row>
    <row r="30" spans="2:5" s="82" customFormat="1" ht="15.75" x14ac:dyDescent="0.25">
      <c r="B30" s="30" t="s">
        <v>29</v>
      </c>
      <c r="C30" s="30" t="s">
        <v>35</v>
      </c>
      <c r="D30" s="31" t="s">
        <v>32</v>
      </c>
      <c r="E30" s="31" t="s">
        <v>9</v>
      </c>
    </row>
    <row r="31" spans="2:5" s="82" customFormat="1" ht="16.5" x14ac:dyDescent="0.25">
      <c r="B31" s="32" t="s">
        <v>119</v>
      </c>
      <c r="C31" s="33">
        <v>15</v>
      </c>
      <c r="D31" s="104">
        <v>25</v>
      </c>
      <c r="E31" s="83"/>
    </row>
    <row r="32" spans="2:5" s="82" customFormat="1" ht="16.5" x14ac:dyDescent="0.25">
      <c r="B32" s="32" t="s">
        <v>30</v>
      </c>
      <c r="C32" s="33">
        <v>25</v>
      </c>
      <c r="D32" s="105"/>
      <c r="E32" s="83"/>
    </row>
    <row r="33" spans="2:5" s="82" customFormat="1" ht="15.75" x14ac:dyDescent="0.25">
      <c r="B33" s="30" t="s">
        <v>31</v>
      </c>
      <c r="C33" s="31" t="s">
        <v>34</v>
      </c>
      <c r="D33" s="31" t="s">
        <v>32</v>
      </c>
      <c r="E33" s="31" t="s">
        <v>9</v>
      </c>
    </row>
    <row r="34" spans="2:5" s="82" customFormat="1" ht="15.75" x14ac:dyDescent="0.25">
      <c r="B34" s="33" t="s">
        <v>105</v>
      </c>
      <c r="C34" s="33">
        <v>15</v>
      </c>
      <c r="D34" s="104">
        <v>0</v>
      </c>
      <c r="E34" s="83"/>
    </row>
    <row r="35" spans="2:5" s="82" customFormat="1" ht="31.5" x14ac:dyDescent="0.25">
      <c r="B35" s="33" t="s">
        <v>106</v>
      </c>
      <c r="C35" s="33">
        <v>25</v>
      </c>
      <c r="D35" s="105"/>
      <c r="E35" s="83"/>
    </row>
    <row r="36" spans="2:5" s="82" customFormat="1" ht="30.75" customHeight="1" x14ac:dyDescent="0.25">
      <c r="D36" s="37">
        <f>SUM(D3:D35)</f>
        <v>70</v>
      </c>
    </row>
    <row r="37" spans="2:5" s="82" customFormat="1" x14ac:dyDescent="0.25"/>
    <row r="38" spans="2:5" s="82" customFormat="1" x14ac:dyDescent="0.25"/>
    <row r="39" spans="2:5" s="82" customFormat="1" x14ac:dyDescent="0.25"/>
    <row r="40" spans="2:5" s="82" customFormat="1" x14ac:dyDescent="0.25"/>
    <row r="41" spans="2:5" s="82" customFormat="1" x14ac:dyDescent="0.25"/>
    <row r="42" spans="2:5" s="82" customFormat="1" x14ac:dyDescent="0.25"/>
    <row r="43" spans="2:5" s="82" customFormat="1" x14ac:dyDescent="0.25"/>
    <row r="44" spans="2:5" s="82" customFormat="1" x14ac:dyDescent="0.25"/>
    <row r="45" spans="2:5" s="82" customFormat="1" x14ac:dyDescent="0.25"/>
    <row r="46" spans="2:5" s="82" customFormat="1" x14ac:dyDescent="0.25"/>
    <row r="47" spans="2:5" s="82" customFormat="1" x14ac:dyDescent="0.25"/>
    <row r="48" spans="2:5"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row r="61" s="82" customFormat="1" x14ac:dyDescent="0.25"/>
    <row r="62" s="82" customFormat="1" x14ac:dyDescent="0.25"/>
    <row r="63" s="82" customFormat="1" x14ac:dyDescent="0.25"/>
    <row r="64" s="82" customFormat="1" x14ac:dyDescent="0.25"/>
    <row r="65" s="82" customFormat="1" x14ac:dyDescent="0.25"/>
    <row r="66" s="82" customFormat="1" x14ac:dyDescent="0.25"/>
    <row r="67" s="82" customFormat="1" x14ac:dyDescent="0.25"/>
    <row r="68" s="82" customFormat="1" x14ac:dyDescent="0.25"/>
    <row r="69" s="82" customFormat="1" x14ac:dyDescent="0.25"/>
    <row r="70" s="82" customFormat="1" x14ac:dyDescent="0.25"/>
    <row r="71" s="82" customFormat="1" x14ac:dyDescent="0.25"/>
    <row r="72" s="82" customFormat="1" x14ac:dyDescent="0.25"/>
    <row r="73" s="82" customFormat="1" x14ac:dyDescent="0.25"/>
    <row r="74" s="82" customFormat="1" x14ac:dyDescent="0.25"/>
    <row r="75" s="82" customFormat="1" x14ac:dyDescent="0.25"/>
    <row r="76" s="82" customFormat="1" x14ac:dyDescent="0.25"/>
    <row r="77" s="82" customFormat="1" x14ac:dyDescent="0.25"/>
    <row r="78" s="82" customFormat="1" x14ac:dyDescent="0.25"/>
    <row r="79" s="82" customFormat="1" x14ac:dyDescent="0.25"/>
    <row r="80" s="82" customFormat="1" x14ac:dyDescent="0.25"/>
    <row r="81" s="82" customFormat="1" x14ac:dyDescent="0.25"/>
    <row r="82" s="82" customFormat="1" x14ac:dyDescent="0.25"/>
    <row r="83" s="82" customFormat="1" x14ac:dyDescent="0.25"/>
    <row r="84" s="82" customFormat="1" x14ac:dyDescent="0.25"/>
    <row r="85" s="82" customFormat="1" x14ac:dyDescent="0.25"/>
    <row r="86" s="82" customFormat="1" x14ac:dyDescent="0.25"/>
    <row r="87" s="82" customFormat="1" x14ac:dyDescent="0.25"/>
    <row r="88" s="82" customFormat="1" x14ac:dyDescent="0.25"/>
    <row r="89" s="82" customFormat="1" x14ac:dyDescent="0.25"/>
    <row r="90" s="82" customFormat="1" x14ac:dyDescent="0.25"/>
    <row r="91" s="82" customFormat="1" x14ac:dyDescent="0.25"/>
    <row r="92" s="82" customFormat="1" x14ac:dyDescent="0.25"/>
    <row r="93" s="82" customFormat="1" x14ac:dyDescent="0.25"/>
    <row r="94" s="82" customFormat="1" x14ac:dyDescent="0.25"/>
    <row r="95" s="82" customFormat="1" x14ac:dyDescent="0.25"/>
    <row r="96" s="82" customFormat="1" x14ac:dyDescent="0.25"/>
    <row r="97" s="82" customFormat="1" x14ac:dyDescent="0.25"/>
    <row r="98" s="82" customFormat="1" x14ac:dyDescent="0.25"/>
    <row r="99" s="82" customFormat="1" x14ac:dyDescent="0.25"/>
    <row r="100" s="82" customFormat="1" x14ac:dyDescent="0.25"/>
    <row r="101" s="82" customFormat="1" x14ac:dyDescent="0.25"/>
    <row r="102" s="82" customFormat="1" x14ac:dyDescent="0.25"/>
    <row r="103" s="82" customFormat="1" x14ac:dyDescent="0.25"/>
    <row r="104" s="82" customFormat="1" x14ac:dyDescent="0.25"/>
    <row r="105" s="82" customFormat="1" x14ac:dyDescent="0.25"/>
    <row r="106" s="82" customFormat="1" x14ac:dyDescent="0.25"/>
    <row r="107" s="82" customFormat="1" x14ac:dyDescent="0.25"/>
    <row r="108" s="82" customFormat="1" x14ac:dyDescent="0.25"/>
    <row r="109" s="82" customFormat="1" x14ac:dyDescent="0.25"/>
    <row r="110" s="82" customFormat="1" x14ac:dyDescent="0.25"/>
    <row r="111" s="82" customFormat="1" x14ac:dyDescent="0.25"/>
    <row r="112" s="82" customFormat="1" x14ac:dyDescent="0.25"/>
    <row r="113" s="82" customFormat="1" x14ac:dyDescent="0.25"/>
    <row r="114" s="82" customFormat="1" x14ac:dyDescent="0.25"/>
    <row r="115" s="82" customFormat="1" x14ac:dyDescent="0.25"/>
    <row r="116" s="82" customFormat="1" x14ac:dyDescent="0.25"/>
    <row r="117" s="82" customFormat="1" x14ac:dyDescent="0.25"/>
    <row r="118" s="82" customFormat="1" x14ac:dyDescent="0.25"/>
    <row r="119" s="82" customFormat="1" x14ac:dyDescent="0.25"/>
    <row r="120" s="82" customFormat="1" x14ac:dyDescent="0.25"/>
    <row r="121" s="82" customFormat="1" x14ac:dyDescent="0.25"/>
    <row r="122" s="82" customFormat="1" x14ac:dyDescent="0.25"/>
    <row r="123" s="82" customFormat="1" x14ac:dyDescent="0.25"/>
    <row r="124" s="82" customFormat="1" x14ac:dyDescent="0.25"/>
    <row r="125" s="82" customFormat="1" x14ac:dyDescent="0.25"/>
    <row r="126" s="82" customFormat="1" x14ac:dyDescent="0.25"/>
    <row r="127" s="82" customFormat="1" x14ac:dyDescent="0.25"/>
    <row r="128" s="82" customFormat="1" x14ac:dyDescent="0.25"/>
    <row r="129" s="82" customFormat="1" x14ac:dyDescent="0.25"/>
    <row r="130" s="82" customFormat="1" x14ac:dyDescent="0.25"/>
    <row r="131" s="82" customFormat="1" x14ac:dyDescent="0.25"/>
    <row r="132" s="82" customFormat="1" x14ac:dyDescent="0.25"/>
    <row r="133" s="82" customFormat="1" x14ac:dyDescent="0.25"/>
    <row r="134" s="82" customFormat="1" x14ac:dyDescent="0.25"/>
  </sheetData>
  <mergeCells count="14">
    <mergeCell ref="D14:D15"/>
    <mergeCell ref="B2:E2"/>
    <mergeCell ref="D4:D5"/>
    <mergeCell ref="D7:D8"/>
    <mergeCell ref="D10:D11"/>
    <mergeCell ref="B12:E12"/>
    <mergeCell ref="D31:D32"/>
    <mergeCell ref="D34:D35"/>
    <mergeCell ref="D17:D18"/>
    <mergeCell ref="B19:E19"/>
    <mergeCell ref="D21:D22"/>
    <mergeCell ref="D24:D25"/>
    <mergeCell ref="D27:D28"/>
    <mergeCell ref="B29:E29"/>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G84"/>
  <sheetViews>
    <sheetView tabSelected="1" zoomScale="85" zoomScaleNormal="85" workbookViewId="0">
      <pane xSplit="3" ySplit="4" topLeftCell="I5" activePane="bottomRight" state="frozen"/>
      <selection pane="topRight" activeCell="D1" sqref="D1"/>
      <selection pane="bottomLeft" activeCell="A5" sqref="A5"/>
      <selection pane="bottomRight" activeCell="C50" sqref="C50"/>
    </sheetView>
  </sheetViews>
  <sheetFormatPr baseColWidth="10" defaultColWidth="11.42578125" defaultRowHeight="15" x14ac:dyDescent="0.25"/>
  <cols>
    <col min="1" max="1" width="2.28515625" style="46" customWidth="1"/>
    <col min="2" max="2" width="22.85546875" style="43" customWidth="1"/>
    <col min="3" max="3" width="20.5703125" style="41" bestFit="1" customWidth="1"/>
    <col min="4" max="4" width="24" style="40" customWidth="1"/>
    <col min="5" max="5" width="9.7109375" style="41" bestFit="1" customWidth="1"/>
    <col min="6" max="6" width="11.5703125" style="41" bestFit="1" customWidth="1"/>
    <col min="7" max="7" width="12" style="41" bestFit="1" customWidth="1"/>
    <col min="8" max="8" width="15.5703125" style="41" customWidth="1"/>
    <col min="9" max="9" width="12" style="41" customWidth="1"/>
    <col min="10" max="10" width="21.140625" style="40" customWidth="1"/>
    <col min="11" max="12" width="11.42578125" style="41"/>
    <col min="13" max="13" width="13.28515625" style="41" customWidth="1"/>
    <col min="14" max="14" width="15.140625" style="41" customWidth="1"/>
    <col min="15" max="15" width="21.85546875" style="41" customWidth="1"/>
    <col min="16" max="17" width="11.42578125" style="40"/>
    <col min="18" max="33" width="11.42578125" style="46"/>
    <col min="34" max="16384" width="11.42578125" style="40"/>
  </cols>
  <sheetData>
    <row r="1" spans="1:33" s="46" customFormat="1" ht="11.25" customHeight="1" x14ac:dyDescent="0.35">
      <c r="B1" s="48"/>
      <c r="C1" s="47"/>
      <c r="E1" s="47"/>
      <c r="F1" s="47"/>
      <c r="G1" s="47"/>
      <c r="H1" s="47"/>
      <c r="I1" s="47"/>
      <c r="K1" s="47"/>
      <c r="L1" s="47"/>
      <c r="M1" s="47"/>
      <c r="N1" s="47"/>
      <c r="O1" s="47"/>
    </row>
    <row r="2" spans="1:33" ht="34.5" customHeight="1" x14ac:dyDescent="0.25">
      <c r="B2" s="94" t="s">
        <v>41</v>
      </c>
      <c r="C2" s="136" t="s">
        <v>124</v>
      </c>
      <c r="D2" s="136"/>
      <c r="E2" s="136"/>
      <c r="F2" s="136"/>
      <c r="G2" s="136"/>
      <c r="H2" s="136"/>
      <c r="I2" s="136"/>
      <c r="J2" s="136" t="s">
        <v>133</v>
      </c>
      <c r="K2" s="136"/>
      <c r="L2" s="136"/>
      <c r="M2" s="136"/>
      <c r="N2" s="136"/>
      <c r="O2" s="136"/>
      <c r="P2" s="136"/>
      <c r="Q2" s="136"/>
    </row>
    <row r="3" spans="1:33" ht="39" customHeight="1" x14ac:dyDescent="0.25">
      <c r="B3" s="94"/>
      <c r="C3" s="49" t="s">
        <v>49</v>
      </c>
      <c r="D3" s="94" t="s">
        <v>123</v>
      </c>
      <c r="E3" s="94"/>
      <c r="F3" s="94"/>
      <c r="G3" s="94"/>
      <c r="H3" s="94"/>
      <c r="I3" s="96" t="s">
        <v>8</v>
      </c>
      <c r="J3" s="94" t="s">
        <v>134</v>
      </c>
      <c r="K3" s="94"/>
      <c r="L3" s="94"/>
      <c r="M3" s="94"/>
      <c r="N3" s="94"/>
      <c r="O3" s="94" t="s">
        <v>135</v>
      </c>
      <c r="P3" s="137" t="s">
        <v>32</v>
      </c>
      <c r="Q3" s="138"/>
    </row>
    <row r="4" spans="1:33" s="41" customFormat="1" ht="60" x14ac:dyDescent="0.25">
      <c r="A4" s="47"/>
      <c r="B4" s="94"/>
      <c r="C4" s="49" t="s">
        <v>50</v>
      </c>
      <c r="D4" s="49" t="s">
        <v>42</v>
      </c>
      <c r="E4" s="49" t="s">
        <v>125</v>
      </c>
      <c r="F4" s="49" t="s">
        <v>126</v>
      </c>
      <c r="G4" s="49" t="s">
        <v>127</v>
      </c>
      <c r="H4" s="57" t="s">
        <v>128</v>
      </c>
      <c r="I4" s="97"/>
      <c r="J4" s="49" t="s">
        <v>42</v>
      </c>
      <c r="K4" s="49" t="s">
        <v>125</v>
      </c>
      <c r="L4" s="49" t="s">
        <v>126</v>
      </c>
      <c r="M4" s="49" t="s">
        <v>127</v>
      </c>
      <c r="N4" s="57" t="s">
        <v>128</v>
      </c>
      <c r="O4" s="94"/>
      <c r="P4" s="49" t="s">
        <v>45</v>
      </c>
      <c r="Q4" s="49" t="s">
        <v>46</v>
      </c>
      <c r="R4" s="47"/>
      <c r="S4" s="47"/>
      <c r="T4" s="47"/>
      <c r="U4" s="47"/>
      <c r="V4" s="47"/>
      <c r="W4" s="47"/>
      <c r="X4" s="47"/>
      <c r="Y4" s="47"/>
      <c r="Z4" s="47"/>
      <c r="AA4" s="47"/>
      <c r="AB4" s="47"/>
      <c r="AC4" s="47"/>
      <c r="AD4" s="47"/>
      <c r="AE4" s="47"/>
      <c r="AF4" s="47"/>
      <c r="AG4" s="47"/>
    </row>
    <row r="5" spans="1:33" ht="30" x14ac:dyDescent="0.25">
      <c r="B5" s="117" t="s">
        <v>139</v>
      </c>
      <c r="C5" s="131" t="str">
        <f>+'Experiencia (iradio)'!D15</f>
        <v>SI</v>
      </c>
      <c r="D5" s="44" t="s">
        <v>38</v>
      </c>
      <c r="E5" s="45" t="str">
        <f>+'Director (iradio)'!H6</f>
        <v>SI</v>
      </c>
      <c r="F5" s="45" t="str">
        <f>+'Financiero (iradio)'!H6</f>
        <v>SI</v>
      </c>
      <c r="G5" s="45" t="str">
        <f>+'Técnico (iradio)'!H6</f>
        <v>SI</v>
      </c>
      <c r="H5" s="45" t="str">
        <f>+'Administrativo (iradio)'!H6</f>
        <v>SI</v>
      </c>
      <c r="I5" s="123" t="s">
        <v>136</v>
      </c>
      <c r="J5" s="44" t="s">
        <v>43</v>
      </c>
      <c r="K5" s="45">
        <f>+'PONDERABLES (iradio)'!D4</f>
        <v>15</v>
      </c>
      <c r="L5" s="45">
        <f>+'PONDERABLES (iradio)'!D14</f>
        <v>25</v>
      </c>
      <c r="M5" s="45">
        <f>+'PONDERABLES (iradio)'!D21</f>
        <v>15</v>
      </c>
      <c r="N5" s="45">
        <f>+'PONDERABLES (iradio)'!D31</f>
        <v>25</v>
      </c>
      <c r="O5" s="126">
        <v>100</v>
      </c>
      <c r="P5" s="127">
        <f>+SUM(K5:O11)</f>
        <v>250</v>
      </c>
      <c r="Q5" s="134" t="s">
        <v>136</v>
      </c>
    </row>
    <row r="6" spans="1:33" x14ac:dyDescent="0.25">
      <c r="B6" s="118"/>
      <c r="C6" s="132"/>
      <c r="D6" s="44" t="s">
        <v>39</v>
      </c>
      <c r="E6" s="45" t="str">
        <f>+'Director (iradio)'!H7</f>
        <v>SI</v>
      </c>
      <c r="F6" s="45" t="str">
        <f>+'Financiero (iradio)'!H7</f>
        <v>SI</v>
      </c>
      <c r="G6" s="45" t="str">
        <f>+'Técnico (iradio)'!H7</f>
        <v>SI</v>
      </c>
      <c r="H6" s="45" t="str">
        <f>+'Administrativo (iradio)'!H7</f>
        <v>SI</v>
      </c>
      <c r="I6" s="124"/>
      <c r="J6" s="44" t="s">
        <v>40</v>
      </c>
      <c r="K6" s="45">
        <f>+'PONDERABLES (iradio)'!D7</f>
        <v>50</v>
      </c>
      <c r="L6" s="45"/>
      <c r="M6" s="45">
        <f>+'PONDERABLES (iradio)'!D24</f>
        <v>20</v>
      </c>
      <c r="N6" s="45"/>
      <c r="O6" s="126"/>
      <c r="P6" s="127"/>
      <c r="Q6" s="135"/>
    </row>
    <row r="7" spans="1:33" x14ac:dyDescent="0.25">
      <c r="B7" s="118"/>
      <c r="C7" s="132"/>
      <c r="D7" s="44" t="s">
        <v>129</v>
      </c>
      <c r="E7" s="45" t="str">
        <f>+'Director (iradio)'!D10</f>
        <v>SI</v>
      </c>
      <c r="F7" s="45" t="str">
        <f>+'Financiero (iradio)'!D10</f>
        <v>SI</v>
      </c>
      <c r="G7" s="45" t="str">
        <f>+'Técnico (iradio)'!D10</f>
        <v>SI</v>
      </c>
      <c r="H7" s="45" t="str">
        <f>+'Administrativo (iradio)'!D11</f>
        <v>SI</v>
      </c>
      <c r="I7" s="124"/>
      <c r="J7" s="44" t="s">
        <v>44</v>
      </c>
      <c r="K7" s="45">
        <f>+'PONDERABLES (iradio)'!D10</f>
        <v>0</v>
      </c>
      <c r="L7" s="45">
        <f>+'PONDERABLES (iradio)'!D17</f>
        <v>0</v>
      </c>
      <c r="M7" s="45">
        <f>+'PONDERABLES (iradio)'!D27</f>
        <v>0</v>
      </c>
      <c r="N7" s="45">
        <f>+'PONDERABLES (iradio)'!D34</f>
        <v>0</v>
      </c>
      <c r="O7" s="126"/>
      <c r="P7" s="127"/>
      <c r="Q7" s="135"/>
    </row>
    <row r="8" spans="1:33" x14ac:dyDescent="0.25">
      <c r="B8" s="118"/>
      <c r="C8" s="132"/>
      <c r="D8" s="44" t="s">
        <v>130</v>
      </c>
      <c r="E8" s="45" t="str">
        <f>+'Director (iradio)'!D11</f>
        <v>SI</v>
      </c>
      <c r="F8" s="45" t="str">
        <f>+'Financiero (iradio)'!D11</f>
        <v>SI</v>
      </c>
      <c r="G8" s="45" t="str">
        <f>+'Técnico (iradio)'!D11</f>
        <v>SI</v>
      </c>
      <c r="H8" s="45" t="str">
        <f>+'Administrativo (iradio)'!D12</f>
        <v>SI</v>
      </c>
      <c r="I8" s="124"/>
      <c r="J8" s="59"/>
      <c r="K8" s="45"/>
      <c r="L8" s="45"/>
      <c r="M8" s="45"/>
      <c r="N8" s="45"/>
      <c r="O8" s="126"/>
      <c r="P8" s="127"/>
      <c r="Q8" s="135"/>
    </row>
    <row r="9" spans="1:33" x14ac:dyDescent="0.25">
      <c r="B9" s="118"/>
      <c r="C9" s="132"/>
      <c r="D9" s="44" t="s">
        <v>131</v>
      </c>
      <c r="E9" s="45" t="str">
        <f>+'Director (iradio)'!D12</f>
        <v>SI</v>
      </c>
      <c r="F9" s="45" t="str">
        <f>+'Financiero (iradio)'!D12</f>
        <v>SI</v>
      </c>
      <c r="G9" s="45" t="str">
        <f>+'Técnico (iradio)'!D12</f>
        <v>SI</v>
      </c>
      <c r="H9" s="45" t="str">
        <f>+'Administrativo (iradio)'!D13</f>
        <v>SI</v>
      </c>
      <c r="I9" s="124"/>
      <c r="J9" s="59"/>
      <c r="K9" s="45"/>
      <c r="L9" s="45"/>
      <c r="M9" s="45"/>
      <c r="N9" s="45"/>
      <c r="O9" s="126"/>
      <c r="P9" s="127"/>
      <c r="Q9" s="135"/>
    </row>
    <row r="10" spans="1:33" x14ac:dyDescent="0.25">
      <c r="B10" s="118"/>
      <c r="C10" s="132"/>
      <c r="D10" s="44" t="s">
        <v>37</v>
      </c>
      <c r="E10" s="45" t="str">
        <f>+'Director (iradio)'!E30</f>
        <v>SI</v>
      </c>
      <c r="F10" s="45" t="str">
        <f>+'Financiero (iradio)'!E28</f>
        <v>SI</v>
      </c>
      <c r="G10" s="45" t="str">
        <f>+'Técnico (iradio)'!E31</f>
        <v>SI</v>
      </c>
      <c r="H10" s="45" t="str">
        <f>+'Administrativo (iradio)'!E29</f>
        <v>SI</v>
      </c>
      <c r="I10" s="124"/>
      <c r="J10" s="59"/>
      <c r="K10" s="45"/>
      <c r="L10" s="45"/>
      <c r="M10" s="45"/>
      <c r="N10" s="45"/>
      <c r="O10" s="126"/>
      <c r="P10" s="127"/>
      <c r="Q10" s="135"/>
    </row>
    <row r="11" spans="1:33" x14ac:dyDescent="0.25">
      <c r="B11" s="119"/>
      <c r="C11" s="133"/>
      <c r="D11" s="44" t="s">
        <v>40</v>
      </c>
      <c r="E11" s="45" t="str">
        <f>+'Director (iradio)'!E33</f>
        <v>SI</v>
      </c>
      <c r="F11" s="45"/>
      <c r="G11" s="45" t="str">
        <f>+'Técnico (iradio)'!E34</f>
        <v>SI</v>
      </c>
      <c r="H11" s="45"/>
      <c r="I11" s="125"/>
      <c r="J11" s="59"/>
      <c r="K11" s="45"/>
      <c r="L11" s="45"/>
      <c r="M11" s="45"/>
      <c r="N11" s="60"/>
      <c r="O11" s="126"/>
      <c r="P11" s="127"/>
      <c r="Q11" s="135"/>
    </row>
    <row r="12" spans="1:33" ht="15" customHeight="1" x14ac:dyDescent="0.25">
      <c r="B12" s="117" t="s">
        <v>223</v>
      </c>
      <c r="C12" s="131" t="str">
        <f>+'Experiencia (Dico)'!D15</f>
        <v>NO</v>
      </c>
      <c r="D12" s="44" t="s">
        <v>38</v>
      </c>
      <c r="E12" s="45" t="str">
        <f>+'Director (Dico)'!H6</f>
        <v>SI</v>
      </c>
      <c r="F12" s="89" t="str">
        <f>+'Financiero (Dico)'!H6</f>
        <v>SI</v>
      </c>
      <c r="G12" s="89" t="str">
        <f>+'Técnico (Dico)'!H6</f>
        <v>SI</v>
      </c>
      <c r="H12" s="89" t="str">
        <f>+'Administrativo (Dico)'!H6</f>
        <v>SI</v>
      </c>
      <c r="I12" s="123" t="s">
        <v>150</v>
      </c>
      <c r="J12" s="44" t="s">
        <v>43</v>
      </c>
      <c r="K12" s="45">
        <f>+'PONDERABLES (Dico)'!D4</f>
        <v>0</v>
      </c>
      <c r="L12" s="45">
        <f>+'PONDERABLES (Dico)'!D14</f>
        <v>0</v>
      </c>
      <c r="M12" s="45">
        <f>+'PONDERABLES (Dico)'!D21</f>
        <v>0</v>
      </c>
      <c r="N12" s="45">
        <f>+'PONDERABLES (Dico)'!D31</f>
        <v>0</v>
      </c>
      <c r="O12" s="126">
        <v>100</v>
      </c>
      <c r="P12" s="127">
        <f>+SUM(K12:O18)</f>
        <v>150</v>
      </c>
      <c r="Q12" s="128" t="s">
        <v>150</v>
      </c>
    </row>
    <row r="13" spans="1:33" ht="15" customHeight="1" x14ac:dyDescent="0.25">
      <c r="B13" s="118"/>
      <c r="C13" s="132"/>
      <c r="D13" s="44" t="s">
        <v>39</v>
      </c>
      <c r="E13" s="45" t="str">
        <f>+'Director (Dico)'!H7</f>
        <v>SI</v>
      </c>
      <c r="F13" s="89" t="str">
        <f>+'Financiero (Dico)'!H7</f>
        <v>SI</v>
      </c>
      <c r="G13" s="89" t="str">
        <f>+'Técnico (Dico)'!H7</f>
        <v>SI</v>
      </c>
      <c r="H13" s="89" t="str">
        <f>+'Administrativo (Dico)'!H7</f>
        <v>SI</v>
      </c>
      <c r="I13" s="124"/>
      <c r="J13" s="44" t="s">
        <v>40</v>
      </c>
      <c r="K13" s="45">
        <f>+'PONDERABLES (Dico)'!D7</f>
        <v>50</v>
      </c>
      <c r="L13" s="45"/>
      <c r="M13" s="45">
        <f>+'PONDERABLES (Dico)'!D24</f>
        <v>0</v>
      </c>
      <c r="N13" s="45"/>
      <c r="O13" s="126"/>
      <c r="P13" s="127"/>
      <c r="Q13" s="129"/>
    </row>
    <row r="14" spans="1:33" ht="15" customHeight="1" x14ac:dyDescent="0.25">
      <c r="B14" s="118"/>
      <c r="C14" s="132"/>
      <c r="D14" s="44" t="s">
        <v>129</v>
      </c>
      <c r="E14" s="45" t="str">
        <f>+'Director (Dico)'!D10</f>
        <v>SI</v>
      </c>
      <c r="F14" s="89" t="str">
        <f>+'Financiero (Dico)'!D10</f>
        <v>SI</v>
      </c>
      <c r="G14" s="89" t="str">
        <f>+'Técnico (Dico)'!D10</f>
        <v>NO</v>
      </c>
      <c r="H14" s="89" t="str">
        <f>+'Administrativo (Dico)'!D11</f>
        <v>SI</v>
      </c>
      <c r="I14" s="124"/>
      <c r="J14" s="44" t="s">
        <v>44</v>
      </c>
      <c r="K14" s="45">
        <f>+'PONDERABLES (Dico)'!D10</f>
        <v>0</v>
      </c>
      <c r="L14" s="45">
        <f>+'PONDERABLES (Dico)'!D17</f>
        <v>0</v>
      </c>
      <c r="M14" s="45">
        <f>+'PONDERABLES (Dico)'!D27</f>
        <v>0</v>
      </c>
      <c r="N14" s="45">
        <f>+'PONDERABLES (Dico)'!D34</f>
        <v>0</v>
      </c>
      <c r="O14" s="126"/>
      <c r="P14" s="127"/>
      <c r="Q14" s="129"/>
    </row>
    <row r="15" spans="1:33" ht="15" customHeight="1" x14ac:dyDescent="0.25">
      <c r="B15" s="118"/>
      <c r="C15" s="132"/>
      <c r="D15" s="44" t="s">
        <v>130</v>
      </c>
      <c r="E15" s="45" t="str">
        <f>+'Director (Dico)'!D11</f>
        <v>SI</v>
      </c>
      <c r="F15" s="89" t="str">
        <f>+'Financiero (Dico)'!D11</f>
        <v>SI</v>
      </c>
      <c r="G15" s="89" t="str">
        <f>+'Técnico (Dico)'!D11</f>
        <v>SI</v>
      </c>
      <c r="H15" s="89" t="str">
        <f>+'Administrativo (Dico)'!D12</f>
        <v>SI</v>
      </c>
      <c r="I15" s="124"/>
      <c r="J15" s="59"/>
      <c r="K15" s="45"/>
      <c r="L15" s="45"/>
      <c r="M15" s="45"/>
      <c r="N15" s="45"/>
      <c r="O15" s="126"/>
      <c r="P15" s="127"/>
      <c r="Q15" s="129"/>
    </row>
    <row r="16" spans="1:33" ht="15" customHeight="1" x14ac:dyDescent="0.25">
      <c r="B16" s="118"/>
      <c r="C16" s="132"/>
      <c r="D16" s="44" t="s">
        <v>131</v>
      </c>
      <c r="E16" s="45" t="str">
        <f>+'Director (Dico)'!D12</f>
        <v>SI</v>
      </c>
      <c r="F16" s="89" t="str">
        <f>+'Financiero (Dico)'!D12</f>
        <v>SI</v>
      </c>
      <c r="G16" s="89" t="str">
        <f>+'Técnico (Dico)'!D12</f>
        <v>SI</v>
      </c>
      <c r="H16" s="89" t="str">
        <f>+'Administrativo (Dico)'!D13</f>
        <v>SI</v>
      </c>
      <c r="I16" s="124"/>
      <c r="J16" s="59"/>
      <c r="K16" s="45"/>
      <c r="L16" s="45"/>
      <c r="M16" s="45"/>
      <c r="N16" s="45"/>
      <c r="O16" s="126"/>
      <c r="P16" s="127"/>
      <c r="Q16" s="129"/>
    </row>
    <row r="17" spans="2:17" ht="15" customHeight="1" x14ac:dyDescent="0.25">
      <c r="B17" s="118"/>
      <c r="C17" s="132"/>
      <c r="D17" s="44" t="s">
        <v>37</v>
      </c>
      <c r="E17" s="45" t="str">
        <f>+'Director (Dico)'!E30</f>
        <v>SI</v>
      </c>
      <c r="F17" s="89" t="str">
        <f>+'Financiero (Dico)'!E28</f>
        <v>NO</v>
      </c>
      <c r="G17" s="89" t="str">
        <f>+'Técnico (Dico)'!E31</f>
        <v>NO</v>
      </c>
      <c r="H17" s="89" t="str">
        <f>+'Administrativo (Dico)'!E29</f>
        <v>NO</v>
      </c>
      <c r="I17" s="124"/>
      <c r="J17" s="59"/>
      <c r="K17" s="45"/>
      <c r="L17" s="45"/>
      <c r="M17" s="45"/>
      <c r="N17" s="45"/>
      <c r="O17" s="126"/>
      <c r="P17" s="127"/>
      <c r="Q17" s="129"/>
    </row>
    <row r="18" spans="2:17" s="46" customFormat="1" ht="15" customHeight="1" x14ac:dyDescent="0.25">
      <c r="B18" s="119"/>
      <c r="C18" s="133"/>
      <c r="D18" s="44" t="s">
        <v>40</v>
      </c>
      <c r="E18" s="45" t="str">
        <f>+'Director (Dico)'!E33</f>
        <v>SI</v>
      </c>
      <c r="F18" s="45"/>
      <c r="G18" s="89" t="str">
        <f>+'Técnico (Dico)'!E34</f>
        <v>NO</v>
      </c>
      <c r="H18" s="45"/>
      <c r="I18" s="125"/>
      <c r="J18" s="59"/>
      <c r="K18" s="45"/>
      <c r="L18" s="45"/>
      <c r="M18" s="45"/>
      <c r="N18" s="45"/>
      <c r="O18" s="126"/>
      <c r="P18" s="127"/>
      <c r="Q18" s="129"/>
    </row>
    <row r="19" spans="2:17" s="46" customFormat="1" ht="30" x14ac:dyDescent="0.25">
      <c r="B19" s="117" t="s">
        <v>263</v>
      </c>
      <c r="C19" s="120" t="str">
        <f>+'Experiencia (Huawei)'!D15</f>
        <v>NO</v>
      </c>
      <c r="D19" s="44" t="s">
        <v>38</v>
      </c>
      <c r="E19" s="61" t="str">
        <f>+'Director (Huawei)'!H6</f>
        <v>NO</v>
      </c>
      <c r="F19" s="61" t="str">
        <f>+'Financiero (Huawei)'!H6</f>
        <v>SI</v>
      </c>
      <c r="G19" s="61" t="str">
        <f>+'Técnico (Huawei)'!H6</f>
        <v>SI</v>
      </c>
      <c r="H19" s="61" t="str">
        <f>+'Administrativo (Huawei)'!H6</f>
        <v>NO</v>
      </c>
      <c r="I19" s="123" t="s">
        <v>150</v>
      </c>
      <c r="J19" s="44" t="s">
        <v>43</v>
      </c>
      <c r="K19" s="45">
        <f>+'PONDERABLES (Huawei)'!D4</f>
        <v>0</v>
      </c>
      <c r="L19" s="45">
        <f>+'PONDERABLES (Huawei)'!D14</f>
        <v>0</v>
      </c>
      <c r="M19" s="45">
        <f>+'PONDERABLES (Huawei)'!D21</f>
        <v>0</v>
      </c>
      <c r="N19" s="45">
        <f>+'PONDERABLES (Huawei)'!D31</f>
        <v>0</v>
      </c>
      <c r="O19" s="126">
        <v>0</v>
      </c>
      <c r="P19" s="127">
        <f>+SUM(K19:O25)</f>
        <v>30</v>
      </c>
      <c r="Q19" s="128" t="s">
        <v>150</v>
      </c>
    </row>
    <row r="20" spans="2:17" s="46" customFormat="1" x14ac:dyDescent="0.25">
      <c r="B20" s="118"/>
      <c r="C20" s="121"/>
      <c r="D20" s="44" t="s">
        <v>39</v>
      </c>
      <c r="E20" s="61" t="str">
        <f>+'Director (Huawei)'!H7</f>
        <v>NO</v>
      </c>
      <c r="F20" s="61" t="str">
        <f>+'Financiero (Huawei)'!H7</f>
        <v>SI</v>
      </c>
      <c r="G20" s="61" t="str">
        <f>+'Técnico (Huawei)'!H7</f>
        <v>SI</v>
      </c>
      <c r="H20" s="61" t="str">
        <f>+'Administrativo (Huawei)'!H7</f>
        <v>NO</v>
      </c>
      <c r="I20" s="124"/>
      <c r="J20" s="44" t="s">
        <v>40</v>
      </c>
      <c r="K20" s="45">
        <f>+'PONDERABLES (Huawei)'!D7</f>
        <v>0</v>
      </c>
      <c r="L20" s="45"/>
      <c r="M20" s="45">
        <f>+'PONDERABLES (Huawei)'!D24</f>
        <v>0</v>
      </c>
      <c r="N20" s="45"/>
      <c r="O20" s="126"/>
      <c r="P20" s="127"/>
      <c r="Q20" s="129"/>
    </row>
    <row r="21" spans="2:17" s="46" customFormat="1" x14ac:dyDescent="0.25">
      <c r="B21" s="118"/>
      <c r="C21" s="121"/>
      <c r="D21" s="44" t="s">
        <v>129</v>
      </c>
      <c r="E21" s="61" t="str">
        <f>+'Director (Huawei)'!D10</f>
        <v>NO</v>
      </c>
      <c r="F21" s="61" t="str">
        <f>+'Financiero (Huawei)'!D10</f>
        <v>NO</v>
      </c>
      <c r="G21" s="61" t="str">
        <f>+'Técnico (Huawei)'!D10</f>
        <v>NO</v>
      </c>
      <c r="H21" s="61" t="str">
        <f>+'Administrativo (Huawei)'!D11</f>
        <v>NO</v>
      </c>
      <c r="I21" s="124"/>
      <c r="J21" s="44" t="s">
        <v>44</v>
      </c>
      <c r="K21" s="45">
        <f>+'PONDERABLES (Huawei)'!D10</f>
        <v>15</v>
      </c>
      <c r="L21" s="45">
        <f>+'PONDERABLES (Huawei)'!D17</f>
        <v>0</v>
      </c>
      <c r="M21" s="45">
        <f>+'PONDERABLES (Huawei)'!D27</f>
        <v>15</v>
      </c>
      <c r="N21" s="45">
        <f>+'PONDERABLES (Huawei)'!D34</f>
        <v>0</v>
      </c>
      <c r="O21" s="126"/>
      <c r="P21" s="127"/>
      <c r="Q21" s="129"/>
    </row>
    <row r="22" spans="2:17" s="46" customFormat="1" x14ac:dyDescent="0.25">
      <c r="B22" s="118"/>
      <c r="C22" s="121"/>
      <c r="D22" s="44" t="s">
        <v>130</v>
      </c>
      <c r="E22" s="61" t="str">
        <f>+'Director (Huawei)'!D11</f>
        <v>NO</v>
      </c>
      <c r="F22" s="61" t="str">
        <f>+'Financiero (Huawei)'!D11</f>
        <v>NO</v>
      </c>
      <c r="G22" s="61" t="str">
        <f>+'Técnico (Huawei)'!D11</f>
        <v>NO</v>
      </c>
      <c r="H22" s="61" t="str">
        <f>+'Administrativo (Huawei)'!D12</f>
        <v>NO</v>
      </c>
      <c r="I22" s="124"/>
      <c r="J22" s="59"/>
      <c r="K22" s="45"/>
      <c r="L22" s="45"/>
      <c r="M22" s="45"/>
      <c r="N22" s="45"/>
      <c r="O22" s="126"/>
      <c r="P22" s="127"/>
      <c r="Q22" s="129"/>
    </row>
    <row r="23" spans="2:17" s="46" customFormat="1" x14ac:dyDescent="0.25">
      <c r="B23" s="118"/>
      <c r="C23" s="121"/>
      <c r="D23" s="44" t="s">
        <v>131</v>
      </c>
      <c r="E23" s="61" t="str">
        <f>+'Director (Huawei)'!D12</f>
        <v>NO</v>
      </c>
      <c r="F23" s="61" t="str">
        <f>+'Financiero (Huawei)'!D12</f>
        <v>NO</v>
      </c>
      <c r="G23" s="61" t="str">
        <f>+'Técnico (Huawei)'!D12</f>
        <v>NO</v>
      </c>
      <c r="H23" s="61" t="str">
        <f>+'Administrativo (Huawei)'!D13</f>
        <v>NO</v>
      </c>
      <c r="I23" s="124"/>
      <c r="J23" s="59"/>
      <c r="K23" s="45"/>
      <c r="L23" s="45"/>
      <c r="M23" s="45"/>
      <c r="N23" s="45"/>
      <c r="O23" s="126"/>
      <c r="P23" s="127"/>
      <c r="Q23" s="129"/>
    </row>
    <row r="24" spans="2:17" s="46" customFormat="1" x14ac:dyDescent="0.25">
      <c r="B24" s="118"/>
      <c r="C24" s="121"/>
      <c r="D24" s="44" t="s">
        <v>37</v>
      </c>
      <c r="E24" s="61" t="str">
        <f>+'Director (Huawei)'!E30</f>
        <v>NO</v>
      </c>
      <c r="F24" s="61" t="str">
        <f>+'Financiero (Huawei)'!E28</f>
        <v>NO</v>
      </c>
      <c r="G24" s="61" t="str">
        <f>+'Técnico (Huawei)'!E31</f>
        <v>NO</v>
      </c>
      <c r="H24" s="61" t="str">
        <f>+'Administrativo (Huawei)'!E29</f>
        <v>NO</v>
      </c>
      <c r="I24" s="124"/>
      <c r="J24" s="59"/>
      <c r="K24" s="45"/>
      <c r="L24" s="45"/>
      <c r="M24" s="45"/>
      <c r="N24" s="45"/>
      <c r="O24" s="126"/>
      <c r="P24" s="127"/>
      <c r="Q24" s="129"/>
    </row>
    <row r="25" spans="2:17" s="46" customFormat="1" x14ac:dyDescent="0.25">
      <c r="B25" s="119"/>
      <c r="C25" s="122"/>
      <c r="D25" s="44" t="s">
        <v>40</v>
      </c>
      <c r="E25" s="61" t="str">
        <f>+'Director (Huawei)'!E33</f>
        <v>NO</v>
      </c>
      <c r="F25" s="45"/>
      <c r="G25" s="61" t="str">
        <f>+'Técnico (Huawei)'!E34</f>
        <v>NO</v>
      </c>
      <c r="H25" s="45"/>
      <c r="I25" s="125"/>
      <c r="J25" s="59"/>
      <c r="K25" s="45"/>
      <c r="L25" s="45"/>
      <c r="M25" s="45"/>
      <c r="N25" s="45"/>
      <c r="O25" s="126"/>
      <c r="P25" s="127"/>
      <c r="Q25" s="129"/>
    </row>
    <row r="26" spans="2:17" s="46" customFormat="1" ht="30" x14ac:dyDescent="0.25">
      <c r="B26" s="117" t="s">
        <v>298</v>
      </c>
      <c r="C26" s="120" t="str">
        <f>+'Experiencia (Balum)'!D15</f>
        <v>NO</v>
      </c>
      <c r="D26" s="44" t="s">
        <v>38</v>
      </c>
      <c r="E26" s="61" t="str">
        <f>+'Director (Balum)'!H6</f>
        <v>SI</v>
      </c>
      <c r="F26" s="61" t="str">
        <f>+'Financiero (Balum)'!H6</f>
        <v>SI</v>
      </c>
      <c r="G26" s="61" t="str">
        <f>+'Técnico (Balum)'!H6</f>
        <v>SI</v>
      </c>
      <c r="H26" s="61" t="str">
        <f>+'Administrativo (Balum)'!H6</f>
        <v>SI</v>
      </c>
      <c r="I26" s="123" t="s">
        <v>150</v>
      </c>
      <c r="J26" s="44" t="s">
        <v>43</v>
      </c>
      <c r="K26" s="45">
        <f>+'PONDERABLES (Balum)'!D4</f>
        <v>25</v>
      </c>
      <c r="L26" s="45">
        <f>+'PONDERABLES (Balum)'!D14</f>
        <v>0</v>
      </c>
      <c r="M26" s="45">
        <f>+'PONDERABLES (Balum)'!D21</f>
        <v>15</v>
      </c>
      <c r="N26" s="45">
        <f>+'PONDERABLES (Balum)'!D31</f>
        <v>0</v>
      </c>
      <c r="O26" s="126">
        <v>100</v>
      </c>
      <c r="P26" s="127">
        <f>+SUM(K26:O32)</f>
        <v>210</v>
      </c>
      <c r="Q26" s="128" t="s">
        <v>150</v>
      </c>
    </row>
    <row r="27" spans="2:17" s="46" customFormat="1" x14ac:dyDescent="0.25">
      <c r="B27" s="118"/>
      <c r="C27" s="121"/>
      <c r="D27" s="44" t="s">
        <v>39</v>
      </c>
      <c r="E27" s="61" t="str">
        <f>+'Director (Balum)'!H7</f>
        <v>SI</v>
      </c>
      <c r="F27" s="61" t="str">
        <f>+'Financiero (Balum)'!H7</f>
        <v>SI</v>
      </c>
      <c r="G27" s="61" t="str">
        <f>+'Técnico (Balum)'!H7</f>
        <v>SI</v>
      </c>
      <c r="H27" s="61" t="str">
        <f>+'Administrativo (Balum)'!H7</f>
        <v>SI</v>
      </c>
      <c r="I27" s="124"/>
      <c r="J27" s="44" t="s">
        <v>40</v>
      </c>
      <c r="K27" s="45">
        <f>+'PONDERABLES (Balum)'!D7</f>
        <v>50</v>
      </c>
      <c r="L27" s="45"/>
      <c r="M27" s="45">
        <f>+'PONDERABLES (Balum)'!D24</f>
        <v>20</v>
      </c>
      <c r="N27" s="45"/>
      <c r="O27" s="126"/>
      <c r="P27" s="127"/>
      <c r="Q27" s="129"/>
    </row>
    <row r="28" spans="2:17" s="46" customFormat="1" x14ac:dyDescent="0.25">
      <c r="B28" s="118"/>
      <c r="C28" s="121"/>
      <c r="D28" s="44" t="s">
        <v>129</v>
      </c>
      <c r="E28" s="61" t="str">
        <f>+'Director (Balum)'!D10</f>
        <v>SI</v>
      </c>
      <c r="F28" s="61" t="str">
        <f>+'Financiero (Balum)'!D10</f>
        <v>SI</v>
      </c>
      <c r="G28" s="61" t="str">
        <f>+'Técnico (Balum)'!D10</f>
        <v>SI</v>
      </c>
      <c r="H28" s="61" t="str">
        <f>+'Administrativo (Balum)'!D11</f>
        <v>SI</v>
      </c>
      <c r="I28" s="124"/>
      <c r="J28" s="44" t="s">
        <v>44</v>
      </c>
      <c r="K28" s="45">
        <f>+'PONDERABLES (Balum)'!D10</f>
        <v>0</v>
      </c>
      <c r="L28" s="45">
        <f>+'PONDERABLES (Balum)'!D17</f>
        <v>0</v>
      </c>
      <c r="M28" s="45">
        <f>+'PONDERABLES (Balum)'!D27</f>
        <v>0</v>
      </c>
      <c r="N28" s="45">
        <f>+'PONDERABLES (Balum)'!D34</f>
        <v>0</v>
      </c>
      <c r="O28" s="126"/>
      <c r="P28" s="127"/>
      <c r="Q28" s="129"/>
    </row>
    <row r="29" spans="2:17" s="46" customFormat="1" x14ac:dyDescent="0.25">
      <c r="B29" s="118"/>
      <c r="C29" s="121"/>
      <c r="D29" s="44" t="s">
        <v>130</v>
      </c>
      <c r="E29" s="61" t="str">
        <f>+'Director (Balum)'!D11</f>
        <v>SI</v>
      </c>
      <c r="F29" s="61" t="str">
        <f>+'Financiero (Balum)'!D11</f>
        <v>SI</v>
      </c>
      <c r="G29" s="61" t="str">
        <f>+'Técnico (Balum)'!D11</f>
        <v>SI</v>
      </c>
      <c r="H29" s="45"/>
      <c r="I29" s="124"/>
      <c r="J29" s="59"/>
      <c r="K29" s="45"/>
      <c r="L29" s="45"/>
      <c r="M29" s="45"/>
      <c r="N29" s="45"/>
      <c r="O29" s="126"/>
      <c r="P29" s="127"/>
      <c r="Q29" s="129"/>
    </row>
    <row r="30" spans="2:17" s="46" customFormat="1" x14ac:dyDescent="0.25">
      <c r="B30" s="118"/>
      <c r="C30" s="121"/>
      <c r="D30" s="44" t="s">
        <v>131</v>
      </c>
      <c r="E30" s="61" t="str">
        <f>+'Director (Balum)'!D12</f>
        <v>SI</v>
      </c>
      <c r="F30" s="61" t="str">
        <f>+'Financiero (Balum)'!D12</f>
        <v>SI</v>
      </c>
      <c r="G30" s="61" t="str">
        <f>+'Técnico (Balum)'!D12</f>
        <v>SI</v>
      </c>
      <c r="H30" s="61" t="str">
        <f>+'Administrativo (Balum)'!D13</f>
        <v>SI</v>
      </c>
      <c r="I30" s="124"/>
      <c r="J30" s="59"/>
      <c r="K30" s="45"/>
      <c r="L30" s="45"/>
      <c r="M30" s="45"/>
      <c r="N30" s="45"/>
      <c r="O30" s="126"/>
      <c r="P30" s="127"/>
      <c r="Q30" s="129"/>
    </row>
    <row r="31" spans="2:17" s="46" customFormat="1" x14ac:dyDescent="0.25">
      <c r="B31" s="118"/>
      <c r="C31" s="121"/>
      <c r="D31" s="44" t="s">
        <v>37</v>
      </c>
      <c r="E31" s="61" t="str">
        <f>+'Director (Balum)'!E31</f>
        <v>SI</v>
      </c>
      <c r="F31" s="61" t="str">
        <f>+'Financiero (Balum)'!E28</f>
        <v>NO</v>
      </c>
      <c r="G31" s="61" t="str">
        <f>+'Técnico (Balum)'!E31</f>
        <v>SI</v>
      </c>
      <c r="H31" s="61" t="str">
        <f>+'Administrativo (Balum)'!E29</f>
        <v>SI</v>
      </c>
      <c r="I31" s="124"/>
      <c r="J31" s="59"/>
      <c r="K31" s="45"/>
      <c r="L31" s="45"/>
      <c r="M31" s="45"/>
      <c r="N31" s="45"/>
      <c r="O31" s="126"/>
      <c r="P31" s="127"/>
      <c r="Q31" s="129"/>
    </row>
    <row r="32" spans="2:17" s="46" customFormat="1" x14ac:dyDescent="0.25">
      <c r="B32" s="119"/>
      <c r="C32" s="122"/>
      <c r="D32" s="44" t="s">
        <v>40</v>
      </c>
      <c r="E32" s="61" t="str">
        <f>+'Director (Balum)'!E34</f>
        <v>SI</v>
      </c>
      <c r="F32" s="45"/>
      <c r="G32" s="61" t="str">
        <f>+'Técnico (Balum)'!E34</f>
        <v>SI</v>
      </c>
      <c r="H32" s="45"/>
      <c r="I32" s="125"/>
      <c r="J32" s="59"/>
      <c r="K32" s="45"/>
      <c r="L32" s="45"/>
      <c r="M32" s="45"/>
      <c r="N32" s="45"/>
      <c r="O32" s="126"/>
      <c r="P32" s="127"/>
      <c r="Q32" s="129"/>
    </row>
    <row r="33" spans="2:17" s="46" customFormat="1" ht="30" x14ac:dyDescent="0.25">
      <c r="B33" s="117" t="s">
        <v>334</v>
      </c>
      <c r="C33" s="120" t="str">
        <f>+'Experiencia (OSC)'!D15</f>
        <v>NO</v>
      </c>
      <c r="D33" s="44" t="s">
        <v>38</v>
      </c>
      <c r="E33" s="61" t="str">
        <f>+'Director (OSC)'!H6</f>
        <v>SI</v>
      </c>
      <c r="F33" s="61" t="str">
        <f>+'Financiero (OSC)'!H6</f>
        <v>SI</v>
      </c>
      <c r="G33" s="61" t="str">
        <f>+'Técnico (OSC)'!H6</f>
        <v>SI</v>
      </c>
      <c r="H33" s="61" t="str">
        <f>+'Administrativo (OSC)'!H6</f>
        <v>SI</v>
      </c>
      <c r="I33" s="123" t="s">
        <v>150</v>
      </c>
      <c r="J33" s="44" t="s">
        <v>43</v>
      </c>
      <c r="K33" s="45">
        <f>+'PONDERABLES (OSC)'!D4</f>
        <v>0</v>
      </c>
      <c r="L33" s="45">
        <f>+'PONDERABLES (OSC)'!D14</f>
        <v>0</v>
      </c>
      <c r="M33" s="45">
        <f>+'PONDERABLES (OSC)'!D21</f>
        <v>0</v>
      </c>
      <c r="N33" s="45">
        <f>+'PONDERABLES (OSC)'!D31</f>
        <v>25</v>
      </c>
      <c r="O33" s="126">
        <v>100</v>
      </c>
      <c r="P33" s="127">
        <f>+SUM(K33:O39)</f>
        <v>170</v>
      </c>
      <c r="Q33" s="116" t="s">
        <v>150</v>
      </c>
    </row>
    <row r="34" spans="2:17" s="46" customFormat="1" x14ac:dyDescent="0.25">
      <c r="B34" s="118"/>
      <c r="C34" s="121"/>
      <c r="D34" s="44" t="s">
        <v>39</v>
      </c>
      <c r="E34" s="61" t="str">
        <f>+'Director (OSC)'!H7</f>
        <v>SI</v>
      </c>
      <c r="F34" s="61" t="str">
        <f>+'Financiero (OSC)'!H7</f>
        <v>NO</v>
      </c>
      <c r="G34" s="61" t="str">
        <f>+'Técnico (OSC)'!H7</f>
        <v>SI</v>
      </c>
      <c r="H34" s="61" t="str">
        <f>+'Administrativo (OSC)'!H7</f>
        <v>SI</v>
      </c>
      <c r="I34" s="124"/>
      <c r="J34" s="44" t="s">
        <v>40</v>
      </c>
      <c r="K34" s="45">
        <f>+'PONDERABLES (OSC)'!D7</f>
        <v>30</v>
      </c>
      <c r="L34" s="45"/>
      <c r="M34" s="45">
        <f>+'PONDERABLES (OSC)'!D24</f>
        <v>0</v>
      </c>
      <c r="N34" s="45"/>
      <c r="O34" s="126"/>
      <c r="P34" s="127"/>
      <c r="Q34" s="116"/>
    </row>
    <row r="35" spans="2:17" s="46" customFormat="1" x14ac:dyDescent="0.25">
      <c r="B35" s="118"/>
      <c r="C35" s="121"/>
      <c r="D35" s="44" t="s">
        <v>129</v>
      </c>
      <c r="E35" s="61" t="str">
        <f>+'Director (OSC)'!D10</f>
        <v>SI</v>
      </c>
      <c r="F35" s="61" t="str">
        <f>+'Financiero (OSC)'!D10</f>
        <v>SI</v>
      </c>
      <c r="G35" s="61" t="str">
        <f>+'Técnico (OSC)'!D10</f>
        <v>SI</v>
      </c>
      <c r="H35" s="61" t="str">
        <f>+'Administrativo (OSC)'!D11</f>
        <v>SI</v>
      </c>
      <c r="I35" s="124"/>
      <c r="J35" s="44" t="s">
        <v>44</v>
      </c>
      <c r="K35" s="45">
        <f>+'PONDERABLES (OSC)'!D10</f>
        <v>0</v>
      </c>
      <c r="L35" s="45">
        <f>+'PONDERABLES (OSC)'!D17</f>
        <v>0</v>
      </c>
      <c r="M35" s="45">
        <f>+'PONDERABLES (OSC)'!D27</f>
        <v>15</v>
      </c>
      <c r="N35" s="45">
        <f>+'PONDERABLES (OSC)'!D34</f>
        <v>0</v>
      </c>
      <c r="O35" s="126"/>
      <c r="P35" s="127"/>
      <c r="Q35" s="116"/>
    </row>
    <row r="36" spans="2:17" s="46" customFormat="1" x14ac:dyDescent="0.25">
      <c r="B36" s="118"/>
      <c r="C36" s="121"/>
      <c r="D36" s="44" t="s">
        <v>130</v>
      </c>
      <c r="E36" s="61" t="str">
        <f>+'Director (OSC)'!D11</f>
        <v>SI</v>
      </c>
      <c r="F36" s="61" t="str">
        <f>+'Financiero (OSC)'!D11</f>
        <v>SI</v>
      </c>
      <c r="G36" s="61" t="str">
        <f>+'Técnico (OSC)'!D11</f>
        <v>SI</v>
      </c>
      <c r="H36" s="61" t="str">
        <f>+'Administrativo (OSC)'!D12</f>
        <v>SI</v>
      </c>
      <c r="I36" s="124"/>
      <c r="J36" s="59"/>
      <c r="K36" s="45"/>
      <c r="L36" s="45"/>
      <c r="M36" s="45"/>
      <c r="N36" s="45"/>
      <c r="O36" s="126"/>
      <c r="P36" s="127"/>
      <c r="Q36" s="116"/>
    </row>
    <row r="37" spans="2:17" s="46" customFormat="1" x14ac:dyDescent="0.25">
      <c r="B37" s="118"/>
      <c r="C37" s="121"/>
      <c r="D37" s="44" t="s">
        <v>131</v>
      </c>
      <c r="E37" s="61" t="str">
        <f>+'Director (OSC)'!D12</f>
        <v>SI</v>
      </c>
      <c r="F37" s="61" t="str">
        <f>+'Financiero (OSC)'!D12</f>
        <v>SI</v>
      </c>
      <c r="G37" s="61" t="str">
        <f>+'Técnico (OSC)'!D12</f>
        <v>SI</v>
      </c>
      <c r="H37" s="61" t="str">
        <f>+'Administrativo (OSC)'!D13</f>
        <v>SI</v>
      </c>
      <c r="I37" s="124"/>
      <c r="J37" s="59"/>
      <c r="K37" s="45"/>
      <c r="L37" s="45"/>
      <c r="M37" s="45"/>
      <c r="N37" s="45"/>
      <c r="O37" s="126"/>
      <c r="P37" s="127"/>
      <c r="Q37" s="116"/>
    </row>
    <row r="38" spans="2:17" s="46" customFormat="1" x14ac:dyDescent="0.25">
      <c r="B38" s="118"/>
      <c r="C38" s="121"/>
      <c r="D38" s="44" t="s">
        <v>37</v>
      </c>
      <c r="E38" s="61" t="str">
        <f>+'Director (OSC)'!E30</f>
        <v>SI</v>
      </c>
      <c r="F38" s="61" t="str">
        <f>+'Financiero (OSC)'!E28</f>
        <v>NO</v>
      </c>
      <c r="G38" s="61" t="str">
        <f>+'Técnico (OSC)'!E31</f>
        <v>NO</v>
      </c>
      <c r="H38" s="61" t="str">
        <f>+'Administrativo (OSC)'!E29</f>
        <v>SI</v>
      </c>
      <c r="I38" s="124"/>
      <c r="J38" s="59"/>
      <c r="K38" s="45"/>
      <c r="L38" s="45"/>
      <c r="M38" s="45"/>
      <c r="N38" s="45"/>
      <c r="O38" s="126"/>
      <c r="P38" s="127"/>
      <c r="Q38" s="116"/>
    </row>
    <row r="39" spans="2:17" s="46" customFormat="1" x14ac:dyDescent="0.25">
      <c r="B39" s="119"/>
      <c r="C39" s="122"/>
      <c r="D39" s="44" t="s">
        <v>40</v>
      </c>
      <c r="E39" s="61" t="str">
        <f>+'Director (OSC)'!E33</f>
        <v>SI</v>
      </c>
      <c r="F39" s="45"/>
      <c r="G39" s="61" t="str">
        <f>+'Técnico (OSC)'!E34</f>
        <v>NO</v>
      </c>
      <c r="H39" s="45"/>
      <c r="I39" s="125"/>
      <c r="J39" s="59"/>
      <c r="K39" s="45"/>
      <c r="L39" s="45"/>
      <c r="M39" s="45"/>
      <c r="N39" s="45"/>
      <c r="O39" s="126"/>
      <c r="P39" s="127"/>
      <c r="Q39" s="116"/>
    </row>
    <row r="40" spans="2:17" s="46" customFormat="1" ht="14.45" x14ac:dyDescent="0.35">
      <c r="B40" s="48"/>
      <c r="C40" s="47"/>
      <c r="E40" s="47"/>
      <c r="F40" s="47"/>
      <c r="G40" s="47"/>
      <c r="H40" s="47"/>
      <c r="I40" s="47"/>
      <c r="K40" s="47"/>
      <c r="L40" s="47"/>
      <c r="M40" s="47"/>
      <c r="N40" s="47"/>
      <c r="O40" s="47"/>
    </row>
    <row r="41" spans="2:17" s="46" customFormat="1" ht="51.75" customHeight="1" x14ac:dyDescent="0.25">
      <c r="B41" s="130"/>
      <c r="C41" s="130"/>
      <c r="D41" s="130"/>
      <c r="E41" s="130"/>
      <c r="F41" s="130"/>
      <c r="G41" s="130"/>
      <c r="H41" s="130"/>
      <c r="I41" s="130"/>
      <c r="J41" s="130"/>
      <c r="K41" s="130"/>
      <c r="L41" s="130"/>
      <c r="M41" s="130"/>
      <c r="N41" s="130"/>
      <c r="O41" s="130"/>
      <c r="P41" s="130"/>
      <c r="Q41" s="130"/>
    </row>
    <row r="42" spans="2:17" s="46" customFormat="1" ht="14.45" x14ac:dyDescent="0.35">
      <c r="B42" s="48"/>
      <c r="C42" s="47"/>
      <c r="E42" s="47"/>
      <c r="F42" s="47"/>
      <c r="G42" s="47"/>
      <c r="H42" s="47"/>
      <c r="I42" s="47"/>
      <c r="K42" s="47"/>
      <c r="L42" s="47"/>
      <c r="M42" s="47"/>
      <c r="N42" s="47"/>
      <c r="O42" s="47"/>
    </row>
    <row r="43" spans="2:17" s="46" customFormat="1" ht="14.45" x14ac:dyDescent="0.35">
      <c r="B43" s="48"/>
      <c r="C43" s="47"/>
      <c r="E43" s="47"/>
      <c r="F43" s="47"/>
      <c r="G43" s="47"/>
      <c r="H43" s="47"/>
      <c r="I43" s="47"/>
      <c r="K43" s="47"/>
      <c r="L43" s="47"/>
      <c r="M43" s="47"/>
      <c r="N43" s="47"/>
      <c r="O43" s="47"/>
    </row>
    <row r="44" spans="2:17" s="46" customFormat="1" ht="14.45" x14ac:dyDescent="0.35">
      <c r="B44" s="48"/>
      <c r="C44" s="47"/>
      <c r="E44" s="47"/>
      <c r="F44" s="47"/>
      <c r="G44" s="47"/>
      <c r="H44" s="47"/>
      <c r="I44" s="47"/>
      <c r="K44" s="47"/>
      <c r="L44" s="47"/>
      <c r="M44" s="47"/>
      <c r="N44" s="47"/>
      <c r="O44" s="47"/>
    </row>
    <row r="45" spans="2:17" s="46" customFormat="1" ht="14.45" x14ac:dyDescent="0.35">
      <c r="B45" s="48"/>
      <c r="C45" s="47"/>
      <c r="E45" s="47"/>
      <c r="F45" s="47"/>
      <c r="G45" s="47"/>
      <c r="H45" s="47"/>
      <c r="I45" s="47"/>
      <c r="K45" s="47"/>
      <c r="L45" s="47"/>
      <c r="M45" s="47"/>
      <c r="N45" s="47"/>
      <c r="O45" s="47"/>
    </row>
    <row r="46" spans="2:17" s="46" customFormat="1" ht="14.45" x14ac:dyDescent="0.35">
      <c r="B46" s="48"/>
      <c r="C46" s="47"/>
      <c r="E46" s="47"/>
      <c r="F46" s="47"/>
      <c r="G46" s="47"/>
      <c r="H46" s="47"/>
      <c r="I46" s="47"/>
      <c r="K46" s="47"/>
      <c r="L46" s="47"/>
      <c r="M46" s="47"/>
      <c r="N46" s="47"/>
      <c r="O46" s="47"/>
    </row>
    <row r="47" spans="2:17" s="46" customFormat="1" ht="14.45" x14ac:dyDescent="0.35">
      <c r="B47" s="48"/>
      <c r="C47" s="47"/>
      <c r="E47" s="47"/>
      <c r="F47" s="47"/>
      <c r="G47" s="47"/>
      <c r="H47" s="47"/>
      <c r="I47" s="47"/>
      <c r="K47" s="47"/>
      <c r="L47" s="47"/>
      <c r="M47" s="47"/>
      <c r="N47" s="47"/>
      <c r="O47" s="47"/>
    </row>
    <row r="48" spans="2:17" s="46" customFormat="1" ht="14.45" x14ac:dyDescent="0.35">
      <c r="B48" s="48"/>
      <c r="C48" s="47"/>
      <c r="E48" s="47"/>
      <c r="F48" s="47"/>
      <c r="G48" s="47"/>
      <c r="H48" s="47"/>
      <c r="I48" s="47"/>
      <c r="K48" s="47"/>
      <c r="L48" s="47"/>
      <c r="M48" s="47"/>
      <c r="N48" s="47"/>
      <c r="O48" s="47"/>
    </row>
    <row r="49" spans="2:15" s="46" customFormat="1" ht="14.45" x14ac:dyDescent="0.35">
      <c r="B49" s="48"/>
      <c r="C49" s="47"/>
      <c r="E49" s="47"/>
      <c r="F49" s="47"/>
      <c r="G49" s="47"/>
      <c r="H49" s="47"/>
      <c r="I49" s="47"/>
      <c r="K49" s="47"/>
      <c r="L49" s="47"/>
      <c r="M49" s="47"/>
      <c r="N49" s="47"/>
      <c r="O49" s="47"/>
    </row>
    <row r="50" spans="2:15" s="46" customFormat="1" ht="14.45" x14ac:dyDescent="0.35">
      <c r="B50" s="48"/>
      <c r="C50" s="47"/>
      <c r="E50" s="47"/>
      <c r="F50" s="47"/>
      <c r="G50" s="47"/>
      <c r="H50" s="47"/>
      <c r="I50" s="47"/>
      <c r="K50" s="47"/>
      <c r="L50" s="47"/>
      <c r="M50" s="47"/>
      <c r="N50" s="47"/>
      <c r="O50" s="47"/>
    </row>
    <row r="51" spans="2:15" s="46" customFormat="1" ht="14.45" x14ac:dyDescent="0.35">
      <c r="B51" s="48"/>
      <c r="C51" s="47"/>
      <c r="E51" s="47"/>
      <c r="F51" s="47"/>
      <c r="G51" s="47"/>
      <c r="H51" s="47"/>
      <c r="I51" s="47"/>
      <c r="K51" s="47"/>
      <c r="L51" s="47"/>
      <c r="M51" s="47"/>
      <c r="N51" s="47"/>
      <c r="O51" s="47"/>
    </row>
    <row r="52" spans="2:15" s="46" customFormat="1" ht="14.45" x14ac:dyDescent="0.35">
      <c r="B52" s="48"/>
      <c r="C52" s="47"/>
      <c r="E52" s="47"/>
      <c r="F52" s="47"/>
      <c r="G52" s="47"/>
      <c r="H52" s="47"/>
      <c r="I52" s="47"/>
      <c r="K52" s="47"/>
      <c r="L52" s="47"/>
      <c r="M52" s="47"/>
      <c r="N52" s="47"/>
      <c r="O52" s="47"/>
    </row>
    <row r="53" spans="2:15" s="46" customFormat="1" x14ac:dyDescent="0.25">
      <c r="B53" s="48"/>
      <c r="C53" s="47"/>
      <c r="E53" s="47"/>
      <c r="F53" s="47"/>
      <c r="G53" s="47"/>
      <c r="H53" s="47"/>
      <c r="I53" s="47"/>
      <c r="K53" s="47"/>
      <c r="L53" s="47"/>
      <c r="M53" s="47"/>
      <c r="N53" s="47"/>
      <c r="O53" s="47"/>
    </row>
    <row r="54" spans="2:15" s="46" customFormat="1" x14ac:dyDescent="0.25">
      <c r="B54" s="48"/>
      <c r="C54" s="47"/>
      <c r="E54" s="47"/>
      <c r="F54" s="47"/>
      <c r="G54" s="47"/>
      <c r="H54" s="47"/>
      <c r="I54" s="47"/>
      <c r="K54" s="47"/>
      <c r="L54" s="47"/>
      <c r="M54" s="47"/>
      <c r="N54" s="47"/>
      <c r="O54" s="47"/>
    </row>
    <row r="55" spans="2:15" s="46" customFormat="1" x14ac:dyDescent="0.25">
      <c r="B55" s="48"/>
      <c r="C55" s="47"/>
      <c r="E55" s="47"/>
      <c r="F55" s="47"/>
      <c r="G55" s="47"/>
      <c r="H55" s="47"/>
      <c r="I55" s="47"/>
      <c r="K55" s="47"/>
      <c r="L55" s="47"/>
      <c r="M55" s="47"/>
      <c r="N55" s="47"/>
      <c r="O55" s="47"/>
    </row>
    <row r="56" spans="2:15" s="46" customFormat="1" x14ac:dyDescent="0.25">
      <c r="B56" s="48"/>
      <c r="C56" s="47"/>
      <c r="E56" s="47"/>
      <c r="F56" s="47"/>
      <c r="G56" s="47"/>
      <c r="H56" s="47"/>
      <c r="I56" s="47"/>
      <c r="K56" s="47"/>
      <c r="L56" s="47"/>
      <c r="M56" s="47"/>
      <c r="N56" s="47"/>
      <c r="O56" s="47"/>
    </row>
    <row r="57" spans="2:15" s="46" customFormat="1" x14ac:dyDescent="0.25">
      <c r="B57" s="48"/>
      <c r="C57" s="47"/>
      <c r="E57" s="47"/>
      <c r="F57" s="47"/>
      <c r="G57" s="47"/>
      <c r="H57" s="47"/>
      <c r="I57" s="47"/>
      <c r="K57" s="47"/>
      <c r="L57" s="47"/>
      <c r="M57" s="47"/>
      <c r="N57" s="47"/>
      <c r="O57" s="47"/>
    </row>
    <row r="58" spans="2:15" s="46" customFormat="1" x14ac:dyDescent="0.25">
      <c r="B58" s="48"/>
      <c r="C58" s="47"/>
      <c r="E58" s="47"/>
      <c r="F58" s="47"/>
      <c r="G58" s="47"/>
      <c r="H58" s="47"/>
      <c r="I58" s="47"/>
      <c r="K58" s="47"/>
      <c r="L58" s="47"/>
      <c r="M58" s="47"/>
      <c r="N58" s="47"/>
      <c r="O58" s="47"/>
    </row>
    <row r="59" spans="2:15" s="46" customFormat="1" x14ac:dyDescent="0.25">
      <c r="B59" s="48"/>
      <c r="C59" s="47"/>
      <c r="E59" s="47"/>
      <c r="F59" s="47"/>
      <c r="G59" s="47"/>
      <c r="H59" s="47"/>
      <c r="I59" s="47"/>
      <c r="K59" s="47"/>
      <c r="L59" s="47"/>
      <c r="M59" s="47"/>
      <c r="N59" s="47"/>
      <c r="O59" s="47"/>
    </row>
    <row r="60" spans="2:15" s="46" customFormat="1" x14ac:dyDescent="0.25">
      <c r="B60" s="48"/>
      <c r="C60" s="47"/>
      <c r="E60" s="47"/>
      <c r="F60" s="47"/>
      <c r="G60" s="47"/>
      <c r="H60" s="47"/>
      <c r="I60" s="47"/>
      <c r="K60" s="47"/>
      <c r="L60" s="47"/>
      <c r="M60" s="47"/>
      <c r="N60" s="47"/>
      <c r="O60" s="47"/>
    </row>
    <row r="61" spans="2:15" s="46" customFormat="1" x14ac:dyDescent="0.25">
      <c r="B61" s="48"/>
      <c r="C61" s="47"/>
      <c r="E61" s="47"/>
      <c r="F61" s="47"/>
      <c r="G61" s="47"/>
      <c r="H61" s="47"/>
      <c r="I61" s="47"/>
      <c r="K61" s="47"/>
      <c r="L61" s="47"/>
      <c r="M61" s="47"/>
      <c r="N61" s="47"/>
      <c r="O61" s="47"/>
    </row>
    <row r="62" spans="2:15" s="46" customFormat="1" x14ac:dyDescent="0.25">
      <c r="B62" s="48"/>
      <c r="C62" s="47"/>
      <c r="E62" s="47"/>
      <c r="F62" s="47"/>
      <c r="G62" s="47"/>
      <c r="H62" s="47"/>
      <c r="I62" s="47"/>
      <c r="K62" s="47"/>
      <c r="L62" s="47"/>
      <c r="M62" s="47"/>
      <c r="N62" s="47"/>
      <c r="O62" s="47"/>
    </row>
    <row r="63" spans="2:15" s="46" customFormat="1" x14ac:dyDescent="0.25">
      <c r="B63" s="48"/>
      <c r="C63" s="47"/>
      <c r="E63" s="47"/>
      <c r="F63" s="47"/>
      <c r="G63" s="47"/>
      <c r="H63" s="47"/>
      <c r="I63" s="47"/>
      <c r="K63" s="47"/>
      <c r="L63" s="47"/>
      <c r="M63" s="47"/>
      <c r="N63" s="47"/>
      <c r="O63" s="47"/>
    </row>
    <row r="64" spans="2:15" s="46" customFormat="1" x14ac:dyDescent="0.25">
      <c r="B64" s="48"/>
      <c r="C64" s="47"/>
      <c r="E64" s="47"/>
      <c r="F64" s="47"/>
      <c r="G64" s="47"/>
      <c r="H64" s="47"/>
      <c r="I64" s="47"/>
      <c r="K64" s="47"/>
      <c r="L64" s="47"/>
      <c r="M64" s="47"/>
      <c r="N64" s="47"/>
      <c r="O64" s="47"/>
    </row>
    <row r="65" spans="2:15" s="46" customFormat="1" x14ac:dyDescent="0.25">
      <c r="B65" s="48"/>
      <c r="C65" s="47"/>
      <c r="E65" s="47"/>
      <c r="F65" s="47"/>
      <c r="G65" s="47"/>
      <c r="H65" s="47"/>
      <c r="I65" s="47"/>
      <c r="K65" s="47"/>
      <c r="L65" s="47"/>
      <c r="M65" s="47"/>
      <c r="N65" s="47"/>
      <c r="O65" s="47"/>
    </row>
    <row r="66" spans="2:15" s="46" customFormat="1" x14ac:dyDescent="0.25">
      <c r="B66" s="48"/>
      <c r="C66" s="47"/>
      <c r="E66" s="47"/>
      <c r="F66" s="47"/>
      <c r="G66" s="47"/>
      <c r="H66" s="47"/>
      <c r="I66" s="47"/>
      <c r="K66" s="47"/>
      <c r="L66" s="47"/>
      <c r="M66" s="47"/>
      <c r="N66" s="47"/>
      <c r="O66" s="47"/>
    </row>
    <row r="67" spans="2:15" s="46" customFormat="1" x14ac:dyDescent="0.25">
      <c r="B67" s="48"/>
      <c r="C67" s="47"/>
      <c r="E67" s="47"/>
      <c r="F67" s="47"/>
      <c r="G67" s="47"/>
      <c r="H67" s="47"/>
      <c r="I67" s="47"/>
      <c r="K67" s="47"/>
      <c r="L67" s="47"/>
      <c r="M67" s="47"/>
      <c r="N67" s="47"/>
      <c r="O67" s="47"/>
    </row>
    <row r="68" spans="2:15" s="46" customFormat="1" x14ac:dyDescent="0.25">
      <c r="B68" s="48"/>
      <c r="C68" s="47"/>
      <c r="E68" s="47"/>
      <c r="F68" s="47"/>
      <c r="G68" s="47"/>
      <c r="H68" s="47"/>
      <c r="I68" s="47"/>
      <c r="K68" s="47"/>
      <c r="L68" s="47"/>
      <c r="M68" s="47"/>
      <c r="N68" s="47"/>
      <c r="O68" s="47"/>
    </row>
    <row r="69" spans="2:15" s="46" customFormat="1" x14ac:dyDescent="0.25">
      <c r="B69" s="48"/>
      <c r="C69" s="47"/>
      <c r="E69" s="47"/>
      <c r="F69" s="47"/>
      <c r="G69" s="47"/>
      <c r="H69" s="47"/>
      <c r="I69" s="47"/>
      <c r="K69" s="47"/>
      <c r="L69" s="47"/>
      <c r="M69" s="47"/>
      <c r="N69" s="47"/>
      <c r="O69" s="47"/>
    </row>
    <row r="70" spans="2:15" s="46" customFormat="1" x14ac:dyDescent="0.25">
      <c r="B70" s="48"/>
      <c r="C70" s="47"/>
      <c r="E70" s="47"/>
      <c r="F70" s="47"/>
      <c r="G70" s="47"/>
      <c r="H70" s="47"/>
      <c r="I70" s="47"/>
      <c r="K70" s="47"/>
      <c r="L70" s="47"/>
      <c r="M70" s="47"/>
      <c r="N70" s="47"/>
      <c r="O70" s="47"/>
    </row>
    <row r="71" spans="2:15" s="46" customFormat="1" x14ac:dyDescent="0.25">
      <c r="B71" s="48"/>
      <c r="C71" s="47"/>
      <c r="E71" s="47"/>
      <c r="F71" s="47"/>
      <c r="G71" s="47"/>
      <c r="H71" s="47"/>
      <c r="I71" s="47"/>
      <c r="K71" s="47"/>
      <c r="L71" s="47"/>
      <c r="M71" s="47"/>
      <c r="N71" s="47"/>
      <c r="O71" s="47"/>
    </row>
    <row r="72" spans="2:15" s="46" customFormat="1" x14ac:dyDescent="0.25">
      <c r="B72" s="48"/>
      <c r="C72" s="47"/>
      <c r="E72" s="47"/>
      <c r="F72" s="47"/>
      <c r="G72" s="47"/>
      <c r="H72" s="47"/>
      <c r="I72" s="47"/>
      <c r="K72" s="47"/>
      <c r="L72" s="47"/>
      <c r="M72" s="47"/>
      <c r="N72" s="47"/>
      <c r="O72" s="47"/>
    </row>
    <row r="73" spans="2:15" s="46" customFormat="1" x14ac:dyDescent="0.25">
      <c r="B73" s="48"/>
      <c r="C73" s="47"/>
      <c r="E73" s="47"/>
      <c r="F73" s="47"/>
      <c r="G73" s="47"/>
      <c r="H73" s="47"/>
      <c r="I73" s="47"/>
      <c r="K73" s="47"/>
      <c r="L73" s="47"/>
      <c r="M73" s="47"/>
      <c r="N73" s="47"/>
      <c r="O73" s="47"/>
    </row>
    <row r="74" spans="2:15" s="46" customFormat="1" x14ac:dyDescent="0.25">
      <c r="B74" s="48"/>
      <c r="C74" s="47"/>
      <c r="E74" s="47"/>
      <c r="F74" s="47"/>
      <c r="G74" s="47"/>
      <c r="H74" s="47"/>
      <c r="I74" s="47"/>
      <c r="K74" s="47"/>
      <c r="L74" s="47"/>
      <c r="M74" s="47"/>
      <c r="N74" s="47"/>
      <c r="O74" s="47"/>
    </row>
    <row r="75" spans="2:15" s="46" customFormat="1" x14ac:dyDescent="0.25">
      <c r="B75" s="48"/>
      <c r="C75" s="47"/>
      <c r="E75" s="47"/>
      <c r="F75" s="47"/>
      <c r="G75" s="47"/>
      <c r="H75" s="47"/>
      <c r="I75" s="47"/>
      <c r="K75" s="47"/>
      <c r="L75" s="47"/>
      <c r="M75" s="47"/>
      <c r="N75" s="47"/>
      <c r="O75" s="47"/>
    </row>
    <row r="76" spans="2:15" s="46" customFormat="1" x14ac:dyDescent="0.25">
      <c r="B76" s="48"/>
      <c r="C76" s="47"/>
      <c r="E76" s="47"/>
      <c r="F76" s="47"/>
      <c r="G76" s="47"/>
      <c r="H76" s="47"/>
      <c r="I76" s="47"/>
      <c r="K76" s="47"/>
      <c r="L76" s="47"/>
      <c r="M76" s="47"/>
      <c r="N76" s="47"/>
      <c r="O76" s="47"/>
    </row>
    <row r="77" spans="2:15" s="46" customFormat="1" x14ac:dyDescent="0.25">
      <c r="B77" s="48"/>
      <c r="C77" s="47"/>
      <c r="E77" s="47"/>
      <c r="F77" s="47"/>
      <c r="G77" s="47"/>
      <c r="H77" s="47"/>
      <c r="I77" s="47"/>
      <c r="K77" s="47"/>
      <c r="L77" s="47"/>
      <c r="M77" s="47"/>
      <c r="N77" s="47"/>
      <c r="O77" s="47"/>
    </row>
    <row r="78" spans="2:15" s="46" customFormat="1" x14ac:dyDescent="0.25">
      <c r="B78" s="48"/>
      <c r="C78" s="47"/>
      <c r="E78" s="47"/>
      <c r="F78" s="47"/>
      <c r="G78" s="47"/>
      <c r="H78" s="47"/>
      <c r="I78" s="47"/>
      <c r="K78" s="47"/>
      <c r="L78" s="47"/>
      <c r="M78" s="47"/>
      <c r="N78" s="47"/>
      <c r="O78" s="47"/>
    </row>
    <row r="79" spans="2:15" s="46" customFormat="1" x14ac:dyDescent="0.25">
      <c r="B79" s="48"/>
      <c r="C79" s="47"/>
      <c r="E79" s="47"/>
      <c r="F79" s="47"/>
      <c r="G79" s="47"/>
      <c r="H79" s="47"/>
      <c r="I79" s="47"/>
      <c r="K79" s="47"/>
      <c r="L79" s="47"/>
      <c r="M79" s="47"/>
      <c r="N79" s="47"/>
      <c r="O79" s="47"/>
    </row>
    <row r="80" spans="2:15" s="46" customFormat="1" x14ac:dyDescent="0.25">
      <c r="B80" s="48"/>
      <c r="C80" s="47"/>
      <c r="E80" s="47"/>
      <c r="F80" s="47"/>
      <c r="G80" s="47"/>
      <c r="H80" s="47"/>
      <c r="I80" s="47"/>
      <c r="K80" s="47"/>
      <c r="L80" s="47"/>
      <c r="M80" s="47"/>
      <c r="N80" s="47"/>
      <c r="O80" s="47"/>
    </row>
    <row r="81" spans="2:15" s="46" customFormat="1" x14ac:dyDescent="0.25">
      <c r="B81" s="48"/>
      <c r="C81" s="47"/>
      <c r="E81" s="47"/>
      <c r="F81" s="47"/>
      <c r="G81" s="47"/>
      <c r="H81" s="47"/>
      <c r="I81" s="47"/>
      <c r="K81" s="47"/>
      <c r="L81" s="47"/>
      <c r="M81" s="47"/>
      <c r="N81" s="47"/>
      <c r="O81" s="47"/>
    </row>
    <row r="82" spans="2:15" s="46" customFormat="1" x14ac:dyDescent="0.25">
      <c r="B82" s="48"/>
      <c r="C82" s="47"/>
      <c r="E82" s="47"/>
      <c r="F82" s="47"/>
      <c r="G82" s="47"/>
      <c r="H82" s="47"/>
      <c r="I82" s="47"/>
      <c r="K82" s="47"/>
      <c r="L82" s="47"/>
      <c r="M82" s="47"/>
      <c r="N82" s="47"/>
      <c r="O82" s="47"/>
    </row>
    <row r="83" spans="2:15" s="46" customFormat="1" x14ac:dyDescent="0.25">
      <c r="B83" s="48"/>
      <c r="C83" s="47"/>
      <c r="E83" s="47"/>
      <c r="F83" s="47"/>
      <c r="G83" s="47"/>
      <c r="H83" s="47"/>
      <c r="I83" s="47"/>
      <c r="K83" s="47"/>
      <c r="L83" s="47"/>
      <c r="M83" s="47"/>
      <c r="N83" s="47"/>
      <c r="O83" s="47"/>
    </row>
    <row r="84" spans="2:15" s="46" customFormat="1" x14ac:dyDescent="0.25">
      <c r="B84" s="48"/>
      <c r="C84" s="47"/>
      <c r="E84" s="47"/>
      <c r="F84" s="47"/>
      <c r="G84" s="47"/>
      <c r="H84" s="47"/>
      <c r="I84" s="47"/>
      <c r="K84" s="47"/>
      <c r="L84" s="47"/>
      <c r="M84" s="47"/>
      <c r="N84" s="47"/>
      <c r="O84" s="47"/>
    </row>
  </sheetData>
  <mergeCells count="39">
    <mergeCell ref="Q12:Q18"/>
    <mergeCell ref="B2:B4"/>
    <mergeCell ref="C2:I2"/>
    <mergeCell ref="J2:Q2"/>
    <mergeCell ref="I3:I4"/>
    <mergeCell ref="P3:Q3"/>
    <mergeCell ref="Q19:Q25"/>
    <mergeCell ref="B41:Q41"/>
    <mergeCell ref="D3:H3"/>
    <mergeCell ref="B5:B11"/>
    <mergeCell ref="C5:C11"/>
    <mergeCell ref="I5:I11"/>
    <mergeCell ref="J3:N3"/>
    <mergeCell ref="O5:O11"/>
    <mergeCell ref="P5:P11"/>
    <mergeCell ref="Q5:Q11"/>
    <mergeCell ref="O3:O4"/>
    <mergeCell ref="B12:B18"/>
    <mergeCell ref="C12:C18"/>
    <mergeCell ref="I12:I18"/>
    <mergeCell ref="O12:O18"/>
    <mergeCell ref="P12:P18"/>
    <mergeCell ref="B19:B25"/>
    <mergeCell ref="C19:C25"/>
    <mergeCell ref="I19:I25"/>
    <mergeCell ref="O19:O25"/>
    <mergeCell ref="P19:P25"/>
    <mergeCell ref="Q33:Q39"/>
    <mergeCell ref="B26:B32"/>
    <mergeCell ref="C26:C32"/>
    <mergeCell ref="I26:I32"/>
    <mergeCell ref="O26:O32"/>
    <mergeCell ref="P26:P32"/>
    <mergeCell ref="Q26:Q32"/>
    <mergeCell ref="B33:B39"/>
    <mergeCell ref="C33:C39"/>
    <mergeCell ref="I33:I39"/>
    <mergeCell ref="O33:O39"/>
    <mergeCell ref="P33:P39"/>
  </mergeCells>
  <conditionalFormatting sqref="B2:Q2 B3:D3 B5:Q5 I3:J3 P3 B4:H4 D6:H11 J4:N4 J6:N11 P4:Q4">
    <cfRule type="cellIs" dxfId="33" priority="41" operator="equal">
      <formula>"NO"</formula>
    </cfRule>
    <cfRule type="cellIs" dxfId="32" priority="42" operator="equal">
      <formula>"SI"</formula>
    </cfRule>
  </conditionalFormatting>
  <conditionalFormatting sqref="B12 J15:N18 I12 Q12 K12:N14">
    <cfRule type="cellIs" dxfId="31" priority="31" operator="equal">
      <formula>"NO"</formula>
    </cfRule>
    <cfRule type="cellIs" dxfId="30" priority="32" operator="equal">
      <formula>"SI"</formula>
    </cfRule>
  </conditionalFormatting>
  <conditionalFormatting sqref="B19:N19 J20:N25 D20:H25 P19:Q19">
    <cfRule type="cellIs" dxfId="29" priority="29" operator="equal">
      <formula>"NO"</formula>
    </cfRule>
    <cfRule type="cellIs" dxfId="28" priority="30" operator="equal">
      <formula>"SI"</formula>
    </cfRule>
  </conditionalFormatting>
  <conditionalFormatting sqref="B26:N26 J27:N32 P26:Q26 D27:H32">
    <cfRule type="cellIs" dxfId="27" priority="27" operator="equal">
      <formula>"NO"</formula>
    </cfRule>
    <cfRule type="cellIs" dxfId="26" priority="28" operator="equal">
      <formula>"SI"</formula>
    </cfRule>
  </conditionalFormatting>
  <conditionalFormatting sqref="B33:N33 D34:H39 J34:N39 P33:Q33">
    <cfRule type="cellIs" dxfId="25" priority="25" operator="equal">
      <formula>"NO"</formula>
    </cfRule>
    <cfRule type="cellIs" dxfId="24" priority="26" operator="equal">
      <formula>"SI"</formula>
    </cfRule>
  </conditionalFormatting>
  <conditionalFormatting sqref="C12">
    <cfRule type="cellIs" dxfId="23" priority="23" operator="equal">
      <formula>"NO"</formula>
    </cfRule>
    <cfRule type="cellIs" dxfId="22" priority="24" operator="equal">
      <formula>"SI"</formula>
    </cfRule>
  </conditionalFormatting>
  <conditionalFormatting sqref="E12:E18 G12:H17 G18">
    <cfRule type="cellIs" dxfId="21" priority="21" operator="equal">
      <formula>"NO"</formula>
    </cfRule>
    <cfRule type="cellIs" dxfId="20" priority="22" operator="equal">
      <formula>"SI"</formula>
    </cfRule>
  </conditionalFormatting>
  <conditionalFormatting sqref="F12:F17">
    <cfRule type="cellIs" dxfId="19" priority="19" operator="equal">
      <formula>"NO"</formula>
    </cfRule>
    <cfRule type="cellIs" dxfId="18" priority="20" operator="equal">
      <formula>"SI"</formula>
    </cfRule>
  </conditionalFormatting>
  <conditionalFormatting sqref="D12:D18">
    <cfRule type="cellIs" dxfId="17" priority="17" operator="equal">
      <formula>"NO"</formula>
    </cfRule>
    <cfRule type="cellIs" dxfId="16" priority="18" operator="equal">
      <formula>"SI"</formula>
    </cfRule>
  </conditionalFormatting>
  <conditionalFormatting sqref="F18">
    <cfRule type="cellIs" dxfId="15" priority="15" operator="equal">
      <formula>"NO"</formula>
    </cfRule>
    <cfRule type="cellIs" dxfId="14" priority="16" operator="equal">
      <formula>"SI"</formula>
    </cfRule>
  </conditionalFormatting>
  <conditionalFormatting sqref="H18">
    <cfRule type="cellIs" dxfId="13" priority="13" operator="equal">
      <formula>"NO"</formula>
    </cfRule>
    <cfRule type="cellIs" dxfId="12" priority="14" operator="equal">
      <formula>"SI"</formula>
    </cfRule>
  </conditionalFormatting>
  <conditionalFormatting sqref="O12">
    <cfRule type="cellIs" dxfId="11" priority="11" operator="equal">
      <formula>"NO"</formula>
    </cfRule>
    <cfRule type="cellIs" dxfId="10" priority="12" operator="equal">
      <formula>"SI"</formula>
    </cfRule>
  </conditionalFormatting>
  <conditionalFormatting sqref="P12">
    <cfRule type="cellIs" dxfId="9" priority="9" operator="equal">
      <formula>"NO"</formula>
    </cfRule>
    <cfRule type="cellIs" dxfId="8" priority="10" operator="equal">
      <formula>"SI"</formula>
    </cfRule>
  </conditionalFormatting>
  <conditionalFormatting sqref="O19">
    <cfRule type="cellIs" dxfId="7" priority="7" operator="equal">
      <formula>"NO"</formula>
    </cfRule>
    <cfRule type="cellIs" dxfId="6" priority="8" operator="equal">
      <formula>"SI"</formula>
    </cfRule>
  </conditionalFormatting>
  <conditionalFormatting sqref="J12:J14">
    <cfRule type="cellIs" dxfId="5" priority="5" operator="equal">
      <formula>"NO"</formula>
    </cfRule>
    <cfRule type="cellIs" dxfId="4" priority="6" operator="equal">
      <formula>"SI"</formula>
    </cfRule>
  </conditionalFormatting>
  <conditionalFormatting sqref="O26">
    <cfRule type="cellIs" dxfId="3" priority="3" operator="equal">
      <formula>"NO"</formula>
    </cfRule>
    <cfRule type="cellIs" dxfId="2" priority="4" operator="equal">
      <formula>"SI"</formula>
    </cfRule>
  </conditionalFormatting>
  <conditionalFormatting sqref="O33">
    <cfRule type="cellIs" dxfId="1" priority="1" operator="equal">
      <formula>"NO"</formula>
    </cfRule>
    <cfRule type="cellIs" dxfId="0" priority="2" operator="equal">
      <formula>"SI"</formula>
    </cfRule>
  </conditionalFormatting>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2:R38"/>
  <sheetViews>
    <sheetView zoomScale="85" zoomScaleNormal="85" zoomScaleSheetLayoutView="10" workbookViewId="0">
      <selection activeCell="A20" sqref="A20"/>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41.140625" style="4" customWidth="1"/>
    <col min="19" max="16384" width="11.42578125" style="4"/>
  </cols>
  <sheetData>
    <row r="2" spans="2:12" x14ac:dyDescent="0.25">
      <c r="B2" s="12" t="s">
        <v>69</v>
      </c>
      <c r="C2" s="3" t="s">
        <v>70</v>
      </c>
    </row>
    <row r="3" spans="2:12" ht="14.45" x14ac:dyDescent="0.35">
      <c r="B3" s="12"/>
      <c r="C3" s="3"/>
    </row>
    <row r="4" spans="2:12" ht="21" customHeight="1" x14ac:dyDescent="0.25">
      <c r="B4" s="12"/>
      <c r="C4" s="49" t="s">
        <v>93</v>
      </c>
      <c r="D4" s="96" t="s">
        <v>18</v>
      </c>
      <c r="E4" s="96" t="s">
        <v>7</v>
      </c>
      <c r="F4" s="96" t="s">
        <v>19</v>
      </c>
      <c r="G4" s="96" t="s">
        <v>63</v>
      </c>
      <c r="H4" s="96" t="s">
        <v>8</v>
      </c>
      <c r="I4" s="94" t="s">
        <v>9</v>
      </c>
      <c r="J4" s="94"/>
      <c r="K4" s="94"/>
      <c r="L4" s="94"/>
    </row>
    <row r="5" spans="2:12" ht="35.25" customHeight="1" x14ac:dyDescent="0.25">
      <c r="B5" s="12"/>
      <c r="C5" s="26" t="s">
        <v>159</v>
      </c>
      <c r="D5" s="97"/>
      <c r="E5" s="97"/>
      <c r="F5" s="97" t="s">
        <v>19</v>
      </c>
      <c r="G5" s="97"/>
      <c r="H5" s="97"/>
      <c r="I5" s="94"/>
      <c r="J5" s="94"/>
      <c r="K5" s="94"/>
      <c r="L5" s="94"/>
    </row>
    <row r="6" spans="2:12" ht="45" x14ac:dyDescent="0.25">
      <c r="C6" s="2" t="s">
        <v>94</v>
      </c>
      <c r="D6" s="52" t="s">
        <v>155</v>
      </c>
      <c r="E6" s="51" t="s">
        <v>160</v>
      </c>
      <c r="F6" s="9">
        <v>34249</v>
      </c>
      <c r="G6" s="51">
        <v>110</v>
      </c>
      <c r="H6" s="42" t="s">
        <v>136</v>
      </c>
      <c r="I6" s="93" t="s">
        <v>169</v>
      </c>
      <c r="J6" s="93"/>
      <c r="K6" s="93"/>
      <c r="L6" s="93"/>
    </row>
    <row r="7" spans="2:12" ht="45" x14ac:dyDescent="0.25">
      <c r="C7" s="2" t="s">
        <v>95</v>
      </c>
      <c r="D7" s="51" t="s">
        <v>161</v>
      </c>
      <c r="E7" s="85" t="s">
        <v>162</v>
      </c>
      <c r="F7" s="9">
        <v>35851</v>
      </c>
      <c r="G7" s="51">
        <v>112</v>
      </c>
      <c r="H7" s="42" t="s">
        <v>136</v>
      </c>
      <c r="I7" s="93" t="s">
        <v>169</v>
      </c>
      <c r="J7" s="93"/>
      <c r="K7" s="93"/>
      <c r="L7" s="93"/>
    </row>
    <row r="8" spans="2:12" ht="36" x14ac:dyDescent="0.25">
      <c r="C8" s="2" t="s">
        <v>92</v>
      </c>
      <c r="D8" s="51" t="s">
        <v>150</v>
      </c>
      <c r="E8" s="51" t="s">
        <v>150</v>
      </c>
      <c r="F8" s="9" t="s">
        <v>150</v>
      </c>
      <c r="G8" s="51" t="s">
        <v>150</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ht="45" customHeight="1" x14ac:dyDescent="0.25">
      <c r="C14" s="95" t="s">
        <v>96</v>
      </c>
      <c r="D14" s="95"/>
      <c r="E14" s="102"/>
    </row>
    <row r="15" spans="2:12" ht="41.25" customHeight="1" x14ac:dyDescent="0.25">
      <c r="C15" s="95" t="s">
        <v>97</v>
      </c>
      <c r="D15" s="103"/>
      <c r="E15" s="55" t="s">
        <v>99</v>
      </c>
      <c r="F15" s="98" t="s">
        <v>100</v>
      </c>
    </row>
    <row r="16" spans="2:12" ht="41.25" customHeight="1" x14ac:dyDescent="0.25">
      <c r="C16" s="95"/>
      <c r="D16" s="103"/>
      <c r="E16" s="55" t="s">
        <v>98</v>
      </c>
      <c r="F16" s="99"/>
    </row>
    <row r="17" spans="2:18" ht="41.25" customHeight="1" x14ac:dyDescent="0.25">
      <c r="C17" s="95"/>
      <c r="D17" s="103"/>
      <c r="E17" s="55" t="s">
        <v>101</v>
      </c>
      <c r="F17" s="100"/>
    </row>
    <row r="18" spans="2:18" x14ac:dyDescent="0.25">
      <c r="P18" s="94" t="s">
        <v>22</v>
      </c>
      <c r="Q18" s="94"/>
    </row>
    <row r="19" spans="2:18" ht="60" x14ac:dyDescent="0.25">
      <c r="B19" s="4"/>
      <c r="C19" s="49" t="s">
        <v>15</v>
      </c>
      <c r="D19" s="62" t="s">
        <v>77</v>
      </c>
      <c r="E19" s="49" t="s">
        <v>78</v>
      </c>
      <c r="F19" s="49" t="s">
        <v>79</v>
      </c>
      <c r="G19" s="94" t="s">
        <v>5</v>
      </c>
      <c r="H19" s="94"/>
      <c r="I19" s="49" t="s">
        <v>10</v>
      </c>
      <c r="J19" s="49" t="s">
        <v>11</v>
      </c>
      <c r="K19" s="49" t="s">
        <v>12</v>
      </c>
      <c r="L19" s="49" t="s">
        <v>16</v>
      </c>
      <c r="M19" s="49" t="s">
        <v>20</v>
      </c>
      <c r="N19" s="49" t="s">
        <v>21</v>
      </c>
      <c r="O19" s="49" t="s">
        <v>8</v>
      </c>
      <c r="P19" s="49" t="s">
        <v>13</v>
      </c>
      <c r="Q19" s="49" t="s">
        <v>14</v>
      </c>
      <c r="R19" s="49" t="s">
        <v>9</v>
      </c>
    </row>
    <row r="20" spans="2:18" ht="75" x14ac:dyDescent="0.25">
      <c r="B20" s="4"/>
      <c r="C20" s="16">
        <v>1</v>
      </c>
      <c r="D20" s="15" t="s">
        <v>163</v>
      </c>
      <c r="E20" s="15" t="s">
        <v>159</v>
      </c>
      <c r="F20" s="51" t="s">
        <v>150</v>
      </c>
      <c r="G20" s="9">
        <v>34102</v>
      </c>
      <c r="H20" s="9">
        <v>34397</v>
      </c>
      <c r="I20" s="24">
        <f t="shared" ref="I20:I29" si="0">+H20-G20</f>
        <v>295</v>
      </c>
      <c r="J20" s="25">
        <f>+I20/30</f>
        <v>9.8333333333333339</v>
      </c>
      <c r="K20" s="63"/>
      <c r="L20" s="51" t="s">
        <v>136</v>
      </c>
      <c r="M20" s="51">
        <v>90</v>
      </c>
      <c r="N20" s="51">
        <v>90</v>
      </c>
      <c r="O20" s="51" t="s">
        <v>150</v>
      </c>
      <c r="P20" s="51"/>
      <c r="Q20" s="51"/>
      <c r="R20" s="7" t="s">
        <v>178</v>
      </c>
    </row>
    <row r="21" spans="2:18" ht="45" x14ac:dyDescent="0.25">
      <c r="B21" s="4"/>
      <c r="C21" s="16">
        <v>3</v>
      </c>
      <c r="D21" s="15" t="s">
        <v>139</v>
      </c>
      <c r="E21" s="15" t="s">
        <v>159</v>
      </c>
      <c r="F21" s="51" t="s">
        <v>136</v>
      </c>
      <c r="G21" s="9">
        <v>34428</v>
      </c>
      <c r="H21" s="9">
        <v>36073</v>
      </c>
      <c r="I21" s="24">
        <f>+H21-G21</f>
        <v>1645</v>
      </c>
      <c r="J21" s="25">
        <f>+I21/30</f>
        <v>54.833333333333336</v>
      </c>
      <c r="K21" s="18">
        <f>+J21/12</f>
        <v>4.5694444444444446</v>
      </c>
      <c r="L21" s="51" t="s">
        <v>136</v>
      </c>
      <c r="M21" s="51">
        <v>92</v>
      </c>
      <c r="N21" s="51">
        <v>96</v>
      </c>
      <c r="O21" s="64" t="s">
        <v>136</v>
      </c>
      <c r="P21" s="51" t="s">
        <v>13</v>
      </c>
      <c r="Q21" s="51" t="s">
        <v>101</v>
      </c>
      <c r="R21" s="7" t="s">
        <v>176</v>
      </c>
    </row>
    <row r="22" spans="2:18" ht="45" x14ac:dyDescent="0.25">
      <c r="B22" s="4"/>
      <c r="C22" s="16">
        <v>4</v>
      </c>
      <c r="D22" s="15" t="s">
        <v>139</v>
      </c>
      <c r="E22" s="15" t="s">
        <v>159</v>
      </c>
      <c r="F22" s="51" t="s">
        <v>136</v>
      </c>
      <c r="G22" s="9">
        <v>36074</v>
      </c>
      <c r="H22" s="9">
        <v>37090</v>
      </c>
      <c r="I22" s="24">
        <f t="shared" si="0"/>
        <v>1016</v>
      </c>
      <c r="J22" s="25">
        <f t="shared" ref="J22:J29" si="1">+I22/30</f>
        <v>33.866666666666667</v>
      </c>
      <c r="K22" s="18">
        <f t="shared" ref="K22:K29" si="2">+J22/12</f>
        <v>2.8222222222222224</v>
      </c>
      <c r="L22" s="51" t="s">
        <v>136</v>
      </c>
      <c r="M22" s="51">
        <v>92</v>
      </c>
      <c r="N22" s="51">
        <v>97</v>
      </c>
      <c r="O22" s="64" t="s">
        <v>136</v>
      </c>
      <c r="P22" s="51" t="s">
        <v>13</v>
      </c>
      <c r="Q22" s="51" t="s">
        <v>101</v>
      </c>
      <c r="R22" s="7" t="s">
        <v>176</v>
      </c>
    </row>
    <row r="23" spans="2:18" ht="30" x14ac:dyDescent="0.25">
      <c r="B23" s="4"/>
      <c r="C23" s="16">
        <v>5</v>
      </c>
      <c r="D23" s="15" t="s">
        <v>139</v>
      </c>
      <c r="E23" s="15" t="s">
        <v>159</v>
      </c>
      <c r="F23" s="51" t="s">
        <v>136</v>
      </c>
      <c r="G23" s="9">
        <v>37091</v>
      </c>
      <c r="H23" s="9">
        <v>38138</v>
      </c>
      <c r="I23" s="24">
        <f t="shared" si="0"/>
        <v>1047</v>
      </c>
      <c r="J23" s="25">
        <f t="shared" si="1"/>
        <v>34.9</v>
      </c>
      <c r="K23" s="18">
        <f t="shared" si="2"/>
        <v>2.9083333333333332</v>
      </c>
      <c r="L23" s="51" t="s">
        <v>136</v>
      </c>
      <c r="M23" s="51">
        <v>92</v>
      </c>
      <c r="N23" s="51">
        <v>95</v>
      </c>
      <c r="O23" s="64" t="s">
        <v>136</v>
      </c>
      <c r="P23" s="51" t="s">
        <v>13</v>
      </c>
      <c r="Q23" s="51" t="s">
        <v>98</v>
      </c>
      <c r="R23" s="7" t="s">
        <v>176</v>
      </c>
    </row>
    <row r="24" spans="2:18" ht="45" x14ac:dyDescent="0.25">
      <c r="B24" s="4"/>
      <c r="C24" s="16">
        <v>2</v>
      </c>
      <c r="D24" s="15" t="s">
        <v>139</v>
      </c>
      <c r="E24" s="15" t="s">
        <v>159</v>
      </c>
      <c r="F24" s="51" t="s">
        <v>150</v>
      </c>
      <c r="G24" s="9">
        <v>38139</v>
      </c>
      <c r="H24" s="9">
        <v>39020</v>
      </c>
      <c r="I24" s="24">
        <f>+H24-G24</f>
        <v>881</v>
      </c>
      <c r="J24" s="25">
        <f>+I24/30</f>
        <v>29.366666666666667</v>
      </c>
      <c r="K24" s="63"/>
      <c r="L24" s="51" t="s">
        <v>136</v>
      </c>
      <c r="M24" s="51">
        <v>91</v>
      </c>
      <c r="N24" s="51">
        <v>91</v>
      </c>
      <c r="O24" s="51" t="s">
        <v>150</v>
      </c>
      <c r="P24" s="51"/>
      <c r="Q24" s="51"/>
      <c r="R24" s="7" t="s">
        <v>151</v>
      </c>
    </row>
    <row r="25" spans="2:18" ht="45" x14ac:dyDescent="0.25">
      <c r="B25" s="4"/>
      <c r="C25" s="16">
        <v>6</v>
      </c>
      <c r="D25" s="15" t="s">
        <v>164</v>
      </c>
      <c r="E25" s="15" t="s">
        <v>159</v>
      </c>
      <c r="F25" s="51" t="s">
        <v>150</v>
      </c>
      <c r="G25" s="9">
        <v>39041</v>
      </c>
      <c r="H25" s="9">
        <v>39782</v>
      </c>
      <c r="I25" s="24">
        <f t="shared" si="0"/>
        <v>741</v>
      </c>
      <c r="J25" s="25">
        <f t="shared" si="1"/>
        <v>24.7</v>
      </c>
      <c r="K25" s="63"/>
      <c r="L25" s="51" t="s">
        <v>136</v>
      </c>
      <c r="M25" s="51">
        <v>98</v>
      </c>
      <c r="N25" s="51">
        <v>98</v>
      </c>
      <c r="O25" s="51" t="s">
        <v>150</v>
      </c>
      <c r="P25" s="51" t="s">
        <v>13</v>
      </c>
      <c r="Q25" s="51"/>
      <c r="R25" s="7" t="s">
        <v>151</v>
      </c>
    </row>
    <row r="26" spans="2:18" ht="30" x14ac:dyDescent="0.25">
      <c r="B26" s="4"/>
      <c r="C26" s="16">
        <v>7</v>
      </c>
      <c r="D26" s="15" t="s">
        <v>179</v>
      </c>
      <c r="E26" s="15" t="s">
        <v>159</v>
      </c>
      <c r="F26" s="51" t="s">
        <v>136</v>
      </c>
      <c r="G26" s="9">
        <v>39783</v>
      </c>
      <c r="H26" s="9">
        <v>40663</v>
      </c>
      <c r="I26" s="24">
        <f>+H26-G26</f>
        <v>880</v>
      </c>
      <c r="J26" s="25">
        <f>+I26/30</f>
        <v>29.333333333333332</v>
      </c>
      <c r="K26" s="18">
        <f t="shared" si="2"/>
        <v>2.4444444444444442</v>
      </c>
      <c r="L26" s="51" t="s">
        <v>136</v>
      </c>
      <c r="M26" s="51">
        <v>99</v>
      </c>
      <c r="N26" s="51">
        <v>100</v>
      </c>
      <c r="O26" s="51" t="s">
        <v>136</v>
      </c>
      <c r="P26" s="51" t="s">
        <v>13</v>
      </c>
      <c r="Q26" s="51" t="s">
        <v>98</v>
      </c>
      <c r="R26" s="7"/>
    </row>
    <row r="27" spans="2:18" ht="45" x14ac:dyDescent="0.25">
      <c r="B27" s="4"/>
      <c r="C27" s="16">
        <v>8</v>
      </c>
      <c r="D27" s="15" t="s">
        <v>175</v>
      </c>
      <c r="E27" s="15" t="s">
        <v>159</v>
      </c>
      <c r="F27" s="51" t="s">
        <v>136</v>
      </c>
      <c r="G27" s="9">
        <v>41091</v>
      </c>
      <c r="H27" s="9">
        <v>41455</v>
      </c>
      <c r="I27" s="24">
        <f>+H27-G27</f>
        <v>364</v>
      </c>
      <c r="J27" s="25">
        <f>+I27/30</f>
        <v>12.133333333333333</v>
      </c>
      <c r="K27" s="18">
        <f t="shared" si="2"/>
        <v>1.0111111111111111</v>
      </c>
      <c r="L27" s="51" t="s">
        <v>136</v>
      </c>
      <c r="M27" s="51">
        <v>101</v>
      </c>
      <c r="N27" s="51">
        <v>109</v>
      </c>
      <c r="O27" s="51" t="s">
        <v>136</v>
      </c>
      <c r="P27" s="51" t="s">
        <v>13</v>
      </c>
      <c r="Q27" s="51" t="s">
        <v>101</v>
      </c>
      <c r="R27" s="7"/>
    </row>
    <row r="28" spans="2:18" x14ac:dyDescent="0.25">
      <c r="B28" s="4"/>
      <c r="C28" s="16">
        <v>9</v>
      </c>
      <c r="D28" s="15"/>
      <c r="E28" s="15"/>
      <c r="F28" s="51"/>
      <c r="G28" s="9"/>
      <c r="H28" s="9"/>
      <c r="I28" s="24">
        <f t="shared" si="0"/>
        <v>0</v>
      </c>
      <c r="J28" s="25">
        <f t="shared" si="1"/>
        <v>0</v>
      </c>
      <c r="K28" s="18">
        <f t="shared" si="2"/>
        <v>0</v>
      </c>
      <c r="L28" s="51"/>
      <c r="M28" s="51"/>
      <c r="N28" s="51"/>
      <c r="O28" s="51"/>
      <c r="P28" s="51"/>
      <c r="Q28" s="51"/>
      <c r="R28" s="7"/>
    </row>
    <row r="29" spans="2:18" x14ac:dyDescent="0.25">
      <c r="B29" s="4"/>
      <c r="C29" s="16">
        <v>10</v>
      </c>
      <c r="D29" s="8"/>
      <c r="E29" s="15"/>
      <c r="F29" s="51"/>
      <c r="G29" s="9"/>
      <c r="H29" s="9"/>
      <c r="I29" s="24">
        <f t="shared" si="0"/>
        <v>0</v>
      </c>
      <c r="J29" s="25">
        <f t="shared" si="1"/>
        <v>0</v>
      </c>
      <c r="K29" s="18">
        <f t="shared" si="2"/>
        <v>0</v>
      </c>
      <c r="L29" s="51"/>
      <c r="M29" s="51"/>
      <c r="N29" s="51"/>
      <c r="O29" s="51"/>
      <c r="P29" s="51"/>
      <c r="Q29" s="51"/>
      <c r="R29" s="7"/>
    </row>
    <row r="30" spans="2:18" ht="33" customHeight="1" x14ac:dyDescent="0.2">
      <c r="E30" s="54" t="s">
        <v>132</v>
      </c>
      <c r="K30" s="18">
        <f>SUM(K20:K29)</f>
        <v>13.755555555555556</v>
      </c>
    </row>
    <row r="31" spans="2:18" ht="36" x14ac:dyDescent="0.25">
      <c r="C31" s="50" t="s">
        <v>23</v>
      </c>
      <c r="D31" s="28">
        <f>+K30</f>
        <v>13.755555555555556</v>
      </c>
      <c r="E31" s="42" t="s">
        <v>136</v>
      </c>
    </row>
    <row r="32" spans="2:18" x14ac:dyDescent="0.25">
      <c r="C32" s="50" t="s">
        <v>24</v>
      </c>
      <c r="D32" s="51">
        <v>6</v>
      </c>
    </row>
    <row r="33" spans="3:8" x14ac:dyDescent="0.2">
      <c r="C33" s="50" t="s">
        <v>25</v>
      </c>
      <c r="D33" s="28">
        <f>+D31-D32</f>
        <v>7.7555555555555564</v>
      </c>
      <c r="E33" s="54" t="s">
        <v>132</v>
      </c>
    </row>
    <row r="34" spans="3:8" ht="36" x14ac:dyDescent="0.25">
      <c r="C34" s="50" t="s">
        <v>27</v>
      </c>
      <c r="D34" s="28">
        <f>+K21+K22+K23+K26+K27</f>
        <v>13.755555555555556</v>
      </c>
      <c r="E34" s="42" t="s">
        <v>136</v>
      </c>
    </row>
    <row r="35" spans="3:8" x14ac:dyDescent="0.25">
      <c r="C35" s="50" t="s">
        <v>28</v>
      </c>
      <c r="D35" s="51">
        <v>3</v>
      </c>
      <c r="E35" s="49" t="str">
        <f>+E15</f>
        <v>Mantenimiento de redes de Tx</v>
      </c>
      <c r="F35" s="49" t="str">
        <f>+E16</f>
        <v>Mantenimiento de equipos</v>
      </c>
      <c r="G35" s="94" t="str">
        <f>+E17</f>
        <v>Instalaciones y/o Operación de Redes de Tx</v>
      </c>
      <c r="H35" s="94"/>
    </row>
    <row r="36" spans="3:8" x14ac:dyDescent="0.25">
      <c r="C36" s="50" t="s">
        <v>26</v>
      </c>
      <c r="D36" s="28">
        <f>+D34-D35</f>
        <v>10.755555555555556</v>
      </c>
      <c r="E36" s="28"/>
      <c r="F36" s="28">
        <f>+K23+K26</f>
        <v>5.3527777777777779</v>
      </c>
      <c r="G36" s="101">
        <f>+K21+K22+K27</f>
        <v>8.4027777777777786</v>
      </c>
      <c r="H36" s="101"/>
    </row>
    <row r="38" spans="3:8" ht="36" x14ac:dyDescent="0.25">
      <c r="C38" s="50" t="s">
        <v>91</v>
      </c>
      <c r="D38" s="42" t="s">
        <v>150</v>
      </c>
    </row>
  </sheetData>
  <mergeCells count="16">
    <mergeCell ref="C14:E14"/>
    <mergeCell ref="C15:D17"/>
    <mergeCell ref="P18:Q18"/>
    <mergeCell ref="D4:D5"/>
    <mergeCell ref="E4:E5"/>
    <mergeCell ref="F4:F5"/>
    <mergeCell ref="G4:G5"/>
    <mergeCell ref="H4:H5"/>
    <mergeCell ref="I4:L5"/>
    <mergeCell ref="G19:H19"/>
    <mergeCell ref="F15:F17"/>
    <mergeCell ref="G35:H35"/>
    <mergeCell ref="G36:H36"/>
    <mergeCell ref="I6:L6"/>
    <mergeCell ref="I7:L7"/>
    <mergeCell ref="I8:L8"/>
  </mergeCells>
  <conditionalFormatting sqref="A1:XFD3 A4:I4 A5:H5 M4:XFD8 A9:XFD14 A15:C16 E15:XFD15 A17:B17 A6:C7 A8:B8 E16:E17 G16:XFD17 A37:XFD1048576 A35:G36 I35:XFD36 A31:XFD32 A30:D30 F30:XFD30 A34:XFD34 A33:D33 F33:XFD33 E6:I6 A26:XFD26 A28:XFD29 A27:C27 E27:XFD27 A18:XFD19 A20:Q25 S20:XFD25">
    <cfRule type="cellIs" dxfId="347" priority="27" operator="equal">
      <formula>"NO"</formula>
    </cfRule>
    <cfRule type="cellIs" dxfId="346" priority="28" operator="equal">
      <formula>"SI"</formula>
    </cfRule>
  </conditionalFormatting>
  <conditionalFormatting sqref="D7:I7">
    <cfRule type="cellIs" dxfId="345" priority="25" operator="equal">
      <formula>"NO"</formula>
    </cfRule>
    <cfRule type="cellIs" dxfId="344" priority="26" operator="equal">
      <formula>"SI"</formula>
    </cfRule>
  </conditionalFormatting>
  <conditionalFormatting sqref="D8:I8">
    <cfRule type="cellIs" dxfId="343" priority="23" operator="equal">
      <formula>"NO"</formula>
    </cfRule>
    <cfRule type="cellIs" dxfId="342" priority="24" operator="equal">
      <formula>"SI"</formula>
    </cfRule>
  </conditionalFormatting>
  <conditionalFormatting sqref="C8">
    <cfRule type="cellIs" dxfId="341" priority="21" operator="equal">
      <formula>"NO"</formula>
    </cfRule>
    <cfRule type="cellIs" dxfId="340" priority="22" operator="equal">
      <formula>"SI"</formula>
    </cfRule>
  </conditionalFormatting>
  <conditionalFormatting sqref="E30">
    <cfRule type="cellIs" dxfId="339" priority="19" operator="equal">
      <formula>"NO"</formula>
    </cfRule>
    <cfRule type="cellIs" dxfId="338" priority="20" operator="equal">
      <formula>"SI"</formula>
    </cfRule>
  </conditionalFormatting>
  <conditionalFormatting sqref="E33">
    <cfRule type="cellIs" dxfId="337" priority="17" operator="equal">
      <formula>"NO"</formula>
    </cfRule>
    <cfRule type="cellIs" dxfId="336" priority="18" operator="equal">
      <formula>"SI"</formula>
    </cfRule>
  </conditionalFormatting>
  <conditionalFormatting sqref="D6">
    <cfRule type="cellIs" dxfId="335" priority="15" operator="equal">
      <formula>"NO"</formula>
    </cfRule>
    <cfRule type="cellIs" dxfId="334" priority="16" operator="equal">
      <formula>"SI"</formula>
    </cfRule>
  </conditionalFormatting>
  <conditionalFormatting sqref="R20">
    <cfRule type="cellIs" dxfId="333" priority="13" operator="equal">
      <formula>"NO"</formula>
    </cfRule>
    <cfRule type="cellIs" dxfId="332" priority="14" operator="equal">
      <formula>"SI"</formula>
    </cfRule>
  </conditionalFormatting>
  <conditionalFormatting sqref="R24">
    <cfRule type="cellIs" dxfId="331" priority="11" operator="equal">
      <formula>"NO"</formula>
    </cfRule>
    <cfRule type="cellIs" dxfId="330" priority="12" operator="equal">
      <formula>"SI"</formula>
    </cfRule>
  </conditionalFormatting>
  <conditionalFormatting sqref="R25">
    <cfRule type="cellIs" dxfId="329" priority="9" operator="equal">
      <formula>"NO"</formula>
    </cfRule>
    <cfRule type="cellIs" dxfId="328" priority="10" operator="equal">
      <formula>"SI"</formula>
    </cfRule>
  </conditionalFormatting>
  <conditionalFormatting sqref="D27">
    <cfRule type="cellIs" dxfId="327" priority="7" operator="equal">
      <formula>"NO"</formula>
    </cfRule>
    <cfRule type="cellIs" dxfId="326" priority="8" operator="equal">
      <formula>"SI"</formula>
    </cfRule>
  </conditionalFormatting>
  <conditionalFormatting sqref="R23">
    <cfRule type="cellIs" dxfId="325" priority="5" operator="equal">
      <formula>"NO"</formula>
    </cfRule>
    <cfRule type="cellIs" dxfId="324" priority="6" operator="equal">
      <formula>"SI"</formula>
    </cfRule>
  </conditionalFormatting>
  <conditionalFormatting sqref="R21">
    <cfRule type="cellIs" dxfId="323" priority="3" operator="equal">
      <formula>"NO"</formula>
    </cfRule>
    <cfRule type="cellIs" dxfId="322" priority="4" operator="equal">
      <formula>"SI"</formula>
    </cfRule>
  </conditionalFormatting>
  <conditionalFormatting sqref="R22">
    <cfRule type="cellIs" dxfId="321" priority="1" operator="equal">
      <formula>"NO"</formula>
    </cfRule>
    <cfRule type="cellIs" dxfId="320" priority="2" operator="equal">
      <formula>"SI"</formula>
    </cfRule>
  </conditionalFormatting>
  <dataValidations count="1">
    <dataValidation type="list" allowBlank="1" showInputMessage="1" showErrorMessage="1" sqref="Q22:Q29 Q20:Q21">
      <formula1>$E$15:$E$17</formula1>
    </dataValidation>
  </dataValidations>
  <pageMargins left="0.7" right="0.7" top="0.75" bottom="0.75" header="0.3" footer="0.3"/>
  <pageSetup scale="2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2:Q31"/>
  <sheetViews>
    <sheetView zoomScale="85" zoomScaleNormal="85" zoomScaleSheetLayoutView="10" workbookViewId="0">
      <selection activeCell="A13" sqref="A13"/>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41.140625" style="4" customWidth="1"/>
    <col min="18" max="16384" width="11.42578125" style="4"/>
  </cols>
  <sheetData>
    <row r="2" spans="2:16" x14ac:dyDescent="0.25">
      <c r="B2" s="12" t="s">
        <v>69</v>
      </c>
      <c r="C2" s="3" t="s">
        <v>70</v>
      </c>
    </row>
    <row r="3" spans="2:16" ht="14.45" x14ac:dyDescent="0.35">
      <c r="B3" s="12"/>
      <c r="C3" s="3"/>
    </row>
    <row r="4" spans="2:16" ht="21" customHeight="1" x14ac:dyDescent="0.25">
      <c r="B4" s="12"/>
      <c r="C4" s="57" t="s">
        <v>102</v>
      </c>
      <c r="D4" s="96" t="s">
        <v>18</v>
      </c>
      <c r="E4" s="96" t="s">
        <v>7</v>
      </c>
      <c r="F4" s="96" t="s">
        <v>19</v>
      </c>
      <c r="G4" s="96" t="s">
        <v>63</v>
      </c>
      <c r="H4" s="96" t="s">
        <v>8</v>
      </c>
      <c r="I4" s="94" t="s">
        <v>9</v>
      </c>
      <c r="J4" s="94"/>
      <c r="K4" s="94"/>
      <c r="L4" s="94"/>
    </row>
    <row r="5" spans="2:16" ht="35.25" customHeight="1" x14ac:dyDescent="0.25">
      <c r="B5" s="12"/>
      <c r="C5" s="26" t="s">
        <v>165</v>
      </c>
      <c r="D5" s="97"/>
      <c r="E5" s="97"/>
      <c r="F5" s="97" t="s">
        <v>19</v>
      </c>
      <c r="G5" s="97"/>
      <c r="H5" s="97"/>
      <c r="I5" s="94"/>
      <c r="J5" s="94"/>
      <c r="K5" s="94"/>
      <c r="L5" s="94"/>
    </row>
    <row r="6" spans="2:16" ht="36" x14ac:dyDescent="0.25">
      <c r="C6" s="2" t="s">
        <v>103</v>
      </c>
      <c r="D6" s="51" t="s">
        <v>166</v>
      </c>
      <c r="E6" s="51" t="s">
        <v>180</v>
      </c>
      <c r="F6" s="9">
        <v>35647</v>
      </c>
      <c r="G6" s="51">
        <v>127</v>
      </c>
      <c r="H6" s="42" t="s">
        <v>136</v>
      </c>
      <c r="I6" s="93" t="s">
        <v>169</v>
      </c>
      <c r="J6" s="93"/>
      <c r="K6" s="93"/>
      <c r="L6" s="93"/>
    </row>
    <row r="7" spans="2:16" ht="63" customHeight="1" x14ac:dyDescent="0.25">
      <c r="C7" s="2" t="s">
        <v>104</v>
      </c>
      <c r="D7" s="51" t="s">
        <v>166</v>
      </c>
      <c r="E7" s="51" t="s">
        <v>167</v>
      </c>
      <c r="F7" s="9">
        <v>35782</v>
      </c>
      <c r="G7" s="51">
        <v>131</v>
      </c>
      <c r="H7" s="42" t="s">
        <v>136</v>
      </c>
      <c r="I7" s="93" t="s">
        <v>169</v>
      </c>
      <c r="J7" s="93"/>
      <c r="K7" s="93"/>
      <c r="L7" s="93"/>
    </row>
    <row r="8" spans="2:16" ht="36" x14ac:dyDescent="0.25">
      <c r="C8" s="2" t="s">
        <v>105</v>
      </c>
      <c r="D8" s="51" t="s">
        <v>150</v>
      </c>
      <c r="E8" s="51" t="s">
        <v>150</v>
      </c>
      <c r="F8" s="9" t="s">
        <v>150</v>
      </c>
      <c r="G8" s="51" t="s">
        <v>150</v>
      </c>
      <c r="H8" s="58"/>
      <c r="I8" s="93" t="s">
        <v>169</v>
      </c>
      <c r="J8" s="93"/>
      <c r="K8" s="93"/>
      <c r="L8" s="93"/>
    </row>
    <row r="9" spans="2:16" ht="45" x14ac:dyDescent="0.25">
      <c r="C9" s="2" t="s">
        <v>107</v>
      </c>
      <c r="D9" s="51" t="s">
        <v>150</v>
      </c>
      <c r="E9" s="51" t="s">
        <v>150</v>
      </c>
      <c r="F9" s="9" t="s">
        <v>150</v>
      </c>
      <c r="G9" s="51" t="s">
        <v>150</v>
      </c>
      <c r="H9" s="58"/>
      <c r="I9" s="93" t="s">
        <v>169</v>
      </c>
      <c r="J9" s="93"/>
      <c r="K9" s="93"/>
      <c r="L9" s="93"/>
    </row>
    <row r="10" spans="2:16" ht="14.45" x14ac:dyDescent="0.35">
      <c r="C10" s="14"/>
      <c r="D10" s="14"/>
      <c r="E10" s="14"/>
      <c r="F10" s="14"/>
      <c r="G10" s="14"/>
      <c r="H10" s="14"/>
    </row>
    <row r="11" spans="2:16" ht="36" x14ac:dyDescent="0.25">
      <c r="C11" s="2" t="s">
        <v>76</v>
      </c>
      <c r="D11" s="42" t="s">
        <v>136</v>
      </c>
      <c r="E11" s="14"/>
      <c r="F11" s="14"/>
      <c r="G11" s="14"/>
      <c r="H11" s="14"/>
    </row>
    <row r="12" spans="2:16" ht="60" x14ac:dyDescent="0.25">
      <c r="C12" s="2" t="s">
        <v>86</v>
      </c>
      <c r="D12" s="42" t="s">
        <v>136</v>
      </c>
      <c r="E12" s="14"/>
      <c r="F12" s="14"/>
      <c r="G12" s="14"/>
      <c r="H12" s="14"/>
    </row>
    <row r="13" spans="2:16" ht="43.5" x14ac:dyDescent="0.35">
      <c r="C13" s="2" t="s">
        <v>80</v>
      </c>
      <c r="D13" s="42" t="s">
        <v>136</v>
      </c>
      <c r="E13" s="14"/>
      <c r="F13" s="14"/>
      <c r="G13" s="14"/>
      <c r="H13" s="14"/>
    </row>
    <row r="15" spans="2:16" ht="45" customHeight="1" x14ac:dyDescent="0.25">
      <c r="C15" s="95" t="s">
        <v>108</v>
      </c>
      <c r="D15" s="95"/>
      <c r="E15" s="95"/>
    </row>
    <row r="16" spans="2:16" x14ac:dyDescent="0.25">
      <c r="P16" s="49" t="s">
        <v>22</v>
      </c>
    </row>
    <row r="17" spans="2:17" ht="60" x14ac:dyDescent="0.25">
      <c r="B17" s="4"/>
      <c r="C17" s="49" t="s">
        <v>15</v>
      </c>
      <c r="D17" s="62" t="s">
        <v>77</v>
      </c>
      <c r="E17" s="49" t="s">
        <v>78</v>
      </c>
      <c r="F17" s="49" t="s">
        <v>79</v>
      </c>
      <c r="G17" s="94" t="s">
        <v>5</v>
      </c>
      <c r="H17" s="94"/>
      <c r="I17" s="49" t="s">
        <v>10</v>
      </c>
      <c r="J17" s="49" t="s">
        <v>11</v>
      </c>
      <c r="K17" s="49" t="s">
        <v>12</v>
      </c>
      <c r="L17" s="49" t="s">
        <v>16</v>
      </c>
      <c r="M17" s="49" t="s">
        <v>20</v>
      </c>
      <c r="N17" s="49" t="s">
        <v>21</v>
      </c>
      <c r="O17" s="49" t="s">
        <v>8</v>
      </c>
      <c r="P17" s="49" t="s">
        <v>13</v>
      </c>
      <c r="Q17" s="49" t="s">
        <v>9</v>
      </c>
    </row>
    <row r="18" spans="2:17" ht="30" x14ac:dyDescent="0.25">
      <c r="B18" s="4"/>
      <c r="C18" s="16">
        <v>1</v>
      </c>
      <c r="D18" s="15" t="s">
        <v>181</v>
      </c>
      <c r="E18" s="15" t="s">
        <v>165</v>
      </c>
      <c r="F18" s="51" t="s">
        <v>136</v>
      </c>
      <c r="G18" s="9">
        <v>36536</v>
      </c>
      <c r="H18" s="9">
        <v>38366</v>
      </c>
      <c r="I18" s="24">
        <f t="shared" ref="I18:I27" si="0">+H18-G18</f>
        <v>1830</v>
      </c>
      <c r="J18" s="25">
        <f>+I18/30</f>
        <v>61</v>
      </c>
      <c r="K18" s="18">
        <f>+J18/12</f>
        <v>5.083333333333333</v>
      </c>
      <c r="L18" s="51" t="s">
        <v>136</v>
      </c>
      <c r="M18" s="51">
        <v>125</v>
      </c>
      <c r="N18" s="51">
        <v>125</v>
      </c>
      <c r="O18" s="51" t="s">
        <v>136</v>
      </c>
      <c r="P18" s="51" t="s">
        <v>13</v>
      </c>
      <c r="Q18" s="7"/>
    </row>
    <row r="19" spans="2:17" ht="30" x14ac:dyDescent="0.25">
      <c r="B19" s="4"/>
      <c r="C19" s="16">
        <v>2</v>
      </c>
      <c r="D19" s="15" t="s">
        <v>182</v>
      </c>
      <c r="E19" s="15" t="s">
        <v>165</v>
      </c>
      <c r="F19" s="51" t="s">
        <v>136</v>
      </c>
      <c r="G19" s="9">
        <v>38447</v>
      </c>
      <c r="H19" s="9">
        <v>40404</v>
      </c>
      <c r="I19" s="24">
        <f>+H19-G19</f>
        <v>1957</v>
      </c>
      <c r="J19" s="25">
        <f>+I19/30</f>
        <v>65.233333333333334</v>
      </c>
      <c r="K19" s="18">
        <f t="shared" ref="K19:K27" si="1">+J19/12</f>
        <v>5.4361111111111109</v>
      </c>
      <c r="L19" s="51" t="s">
        <v>136</v>
      </c>
      <c r="M19" s="51">
        <v>126</v>
      </c>
      <c r="N19" s="51">
        <v>126</v>
      </c>
      <c r="O19" s="51" t="s">
        <v>136</v>
      </c>
      <c r="P19" s="51" t="s">
        <v>13</v>
      </c>
      <c r="Q19" s="7"/>
    </row>
    <row r="20" spans="2:17" x14ac:dyDescent="0.25">
      <c r="B20" s="4"/>
      <c r="C20" s="16">
        <v>4</v>
      </c>
      <c r="D20" s="15"/>
      <c r="E20" s="15"/>
      <c r="F20" s="51"/>
      <c r="G20" s="9"/>
      <c r="H20" s="9"/>
      <c r="I20" s="24">
        <f t="shared" si="0"/>
        <v>0</v>
      </c>
      <c r="J20" s="25">
        <f t="shared" ref="J20:J27" si="2">+I20/30</f>
        <v>0</v>
      </c>
      <c r="K20" s="18">
        <f t="shared" si="1"/>
        <v>0</v>
      </c>
      <c r="L20" s="51"/>
      <c r="M20" s="51"/>
      <c r="N20" s="51"/>
      <c r="O20" s="51"/>
      <c r="P20" s="51"/>
      <c r="Q20" s="7"/>
    </row>
    <row r="21" spans="2:17" x14ac:dyDescent="0.25">
      <c r="B21" s="4"/>
      <c r="C21" s="16">
        <v>5</v>
      </c>
      <c r="D21" s="15"/>
      <c r="E21" s="15"/>
      <c r="F21" s="51"/>
      <c r="G21" s="9"/>
      <c r="H21" s="9"/>
      <c r="I21" s="24">
        <f t="shared" si="0"/>
        <v>0</v>
      </c>
      <c r="J21" s="25">
        <f t="shared" si="2"/>
        <v>0</v>
      </c>
      <c r="K21" s="18">
        <f t="shared" si="1"/>
        <v>0</v>
      </c>
      <c r="L21" s="51"/>
      <c r="M21" s="51"/>
      <c r="N21" s="51"/>
      <c r="O21" s="51"/>
      <c r="P21" s="51"/>
      <c r="Q21" s="7"/>
    </row>
    <row r="22" spans="2:17" x14ac:dyDescent="0.25">
      <c r="B22" s="4"/>
      <c r="C22" s="16">
        <v>6</v>
      </c>
      <c r="D22" s="15"/>
      <c r="E22" s="15"/>
      <c r="F22" s="51"/>
      <c r="G22" s="9"/>
      <c r="H22" s="9"/>
      <c r="I22" s="24">
        <f t="shared" si="0"/>
        <v>0</v>
      </c>
      <c r="J22" s="25">
        <f t="shared" si="2"/>
        <v>0</v>
      </c>
      <c r="K22" s="18">
        <f t="shared" si="1"/>
        <v>0</v>
      </c>
      <c r="L22" s="51"/>
      <c r="M22" s="51"/>
      <c r="N22" s="51"/>
      <c r="O22" s="51"/>
      <c r="P22" s="51"/>
      <c r="Q22" s="7"/>
    </row>
    <row r="23" spans="2:17" x14ac:dyDescent="0.25">
      <c r="B23" s="4"/>
      <c r="C23" s="16">
        <v>8</v>
      </c>
      <c r="D23" s="15"/>
      <c r="E23" s="15"/>
      <c r="F23" s="51"/>
      <c r="G23" s="9"/>
      <c r="H23" s="9"/>
      <c r="I23" s="24">
        <f t="shared" si="0"/>
        <v>0</v>
      </c>
      <c r="J23" s="25">
        <f t="shared" si="2"/>
        <v>0</v>
      </c>
      <c r="K23" s="18">
        <f t="shared" si="1"/>
        <v>0</v>
      </c>
      <c r="L23" s="51"/>
      <c r="M23" s="51"/>
      <c r="N23" s="51"/>
      <c r="O23" s="51"/>
      <c r="P23" s="51"/>
      <c r="Q23" s="7"/>
    </row>
    <row r="24" spans="2:17" x14ac:dyDescent="0.25">
      <c r="B24" s="4"/>
      <c r="C24" s="16">
        <v>3</v>
      </c>
      <c r="D24" s="15"/>
      <c r="E24" s="15"/>
      <c r="F24" s="51"/>
      <c r="G24" s="17"/>
      <c r="H24" s="17"/>
      <c r="I24" s="24">
        <f>+H24-G24</f>
        <v>0</v>
      </c>
      <c r="J24" s="25">
        <f>+I24/30</f>
        <v>0</v>
      </c>
      <c r="K24" s="18">
        <f t="shared" si="1"/>
        <v>0</v>
      </c>
      <c r="L24" s="51"/>
      <c r="M24" s="51"/>
      <c r="N24" s="51"/>
      <c r="O24" s="51"/>
      <c r="P24" s="51"/>
      <c r="Q24" s="7"/>
    </row>
    <row r="25" spans="2:17" x14ac:dyDescent="0.25">
      <c r="B25" s="4"/>
      <c r="C25" s="16">
        <v>7</v>
      </c>
      <c r="D25" s="15"/>
      <c r="E25" s="15"/>
      <c r="F25" s="51"/>
      <c r="G25" s="17"/>
      <c r="H25" s="17"/>
      <c r="I25" s="24">
        <f>+H25-G25</f>
        <v>0</v>
      </c>
      <c r="J25" s="25">
        <f>+I25/30</f>
        <v>0</v>
      </c>
      <c r="K25" s="18">
        <f t="shared" si="1"/>
        <v>0</v>
      </c>
      <c r="L25" s="51"/>
      <c r="M25" s="51"/>
      <c r="N25" s="51"/>
      <c r="O25" s="51"/>
      <c r="P25" s="51"/>
      <c r="Q25" s="7"/>
    </row>
    <row r="26" spans="2:17" x14ac:dyDescent="0.25">
      <c r="B26" s="4"/>
      <c r="C26" s="16">
        <v>9</v>
      </c>
      <c r="D26" s="15"/>
      <c r="E26" s="15"/>
      <c r="F26" s="51"/>
      <c r="G26" s="9"/>
      <c r="H26" s="9"/>
      <c r="I26" s="24">
        <f t="shared" si="0"/>
        <v>0</v>
      </c>
      <c r="J26" s="25">
        <f t="shared" si="2"/>
        <v>0</v>
      </c>
      <c r="K26" s="18">
        <f t="shared" si="1"/>
        <v>0</v>
      </c>
      <c r="L26" s="51"/>
      <c r="M26" s="51"/>
      <c r="N26" s="51"/>
      <c r="O26" s="51"/>
      <c r="P26" s="51"/>
      <c r="Q26" s="7"/>
    </row>
    <row r="27" spans="2:17" x14ac:dyDescent="0.25">
      <c r="B27" s="4"/>
      <c r="C27" s="16">
        <v>10</v>
      </c>
      <c r="D27" s="8"/>
      <c r="E27" s="15"/>
      <c r="F27" s="51"/>
      <c r="G27" s="9"/>
      <c r="H27" s="9"/>
      <c r="I27" s="24">
        <f t="shared" si="0"/>
        <v>0</v>
      </c>
      <c r="J27" s="25">
        <f t="shared" si="2"/>
        <v>0</v>
      </c>
      <c r="K27" s="18">
        <f t="shared" si="1"/>
        <v>0</v>
      </c>
      <c r="L27" s="51"/>
      <c r="M27" s="51"/>
      <c r="N27" s="51"/>
      <c r="O27" s="51"/>
      <c r="P27" s="51"/>
      <c r="Q27" s="7"/>
    </row>
    <row r="28" spans="2:17" ht="33" customHeight="1" x14ac:dyDescent="0.2">
      <c r="E28" s="54" t="s">
        <v>132</v>
      </c>
      <c r="K28" s="18">
        <f>SUM(K18:K27)</f>
        <v>10.519444444444444</v>
      </c>
    </row>
    <row r="29" spans="2:17" ht="36" x14ac:dyDescent="0.25">
      <c r="C29" s="50" t="s">
        <v>23</v>
      </c>
      <c r="D29" s="28">
        <f>+K28</f>
        <v>10.519444444444444</v>
      </c>
      <c r="E29" s="42" t="s">
        <v>136</v>
      </c>
    </row>
    <row r="30" spans="2:17" x14ac:dyDescent="0.25">
      <c r="C30" s="50" t="s">
        <v>24</v>
      </c>
      <c r="D30" s="51">
        <v>4</v>
      </c>
    </row>
    <row r="31" spans="2:17" x14ac:dyDescent="0.2">
      <c r="C31" s="50" t="s">
        <v>25</v>
      </c>
      <c r="D31" s="28">
        <f>+D29-D30</f>
        <v>6.5194444444444439</v>
      </c>
      <c r="E31" s="54"/>
    </row>
  </sheetData>
  <mergeCells count="12">
    <mergeCell ref="I4:L5"/>
    <mergeCell ref="D4:D5"/>
    <mergeCell ref="E4:E5"/>
    <mergeCell ref="F4:F5"/>
    <mergeCell ref="G4:G5"/>
    <mergeCell ref="H4:H5"/>
    <mergeCell ref="I6:L6"/>
    <mergeCell ref="I7:L7"/>
    <mergeCell ref="I9:L9"/>
    <mergeCell ref="C15:E15"/>
    <mergeCell ref="G17:H17"/>
    <mergeCell ref="I8:L8"/>
  </mergeCells>
  <conditionalFormatting sqref="A4:I4 A5:H5 A6:I6 A7:C8 A1:XFD3 M4:XFD9 A9:B9 A29:XFD1048576 A28:D28 F28:XFD28 A10:XFD27">
    <cfRule type="cellIs" dxfId="319" priority="17" operator="equal">
      <formula>"NO"</formula>
    </cfRule>
    <cfRule type="cellIs" dxfId="318" priority="18" operator="equal">
      <formula>"SI"</formula>
    </cfRule>
  </conditionalFormatting>
  <conditionalFormatting sqref="C9">
    <cfRule type="cellIs" dxfId="317" priority="13" operator="equal">
      <formula>"NO"</formula>
    </cfRule>
    <cfRule type="cellIs" dxfId="316" priority="14" operator="equal">
      <formula>"SI"</formula>
    </cfRule>
  </conditionalFormatting>
  <conditionalFormatting sqref="D7:I7">
    <cfRule type="cellIs" dxfId="315" priority="7" operator="equal">
      <formula>"NO"</formula>
    </cfRule>
    <cfRule type="cellIs" dxfId="314" priority="8" operator="equal">
      <formula>"SI"</formula>
    </cfRule>
  </conditionalFormatting>
  <conditionalFormatting sqref="D8:I8">
    <cfRule type="cellIs" dxfId="313" priority="5" operator="equal">
      <formula>"NO"</formula>
    </cfRule>
    <cfRule type="cellIs" dxfId="312" priority="6" operator="equal">
      <formula>"SI"</formula>
    </cfRule>
  </conditionalFormatting>
  <conditionalFormatting sqref="D9:I9">
    <cfRule type="cellIs" dxfId="311" priority="3" operator="equal">
      <formula>"NO"</formula>
    </cfRule>
    <cfRule type="cellIs" dxfId="310" priority="4" operator="equal">
      <formula>"SI"</formula>
    </cfRule>
  </conditionalFormatting>
  <conditionalFormatting sqref="E28">
    <cfRule type="cellIs" dxfId="309" priority="1" operator="equal">
      <formula>"NO"</formula>
    </cfRule>
    <cfRule type="cellIs" dxfId="308" priority="2" operator="equal">
      <formula>"SI"</formula>
    </cfRule>
  </conditionalFormatting>
  <pageMargins left="0.7" right="0.7" top="0.75" bottom="0.75" header="0.3" footer="0.3"/>
  <pageSetup scale="2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134"/>
  <sheetViews>
    <sheetView workbookViewId="0">
      <selection activeCell="D17" sqref="D17:D18"/>
    </sheetView>
  </sheetViews>
  <sheetFormatPr baseColWidth="10" defaultColWidth="11.42578125" defaultRowHeight="15" x14ac:dyDescent="0.25"/>
  <cols>
    <col min="1" max="1" width="2.5703125" style="46" customWidth="1"/>
    <col min="2" max="2" width="64.5703125" style="40" customWidth="1"/>
    <col min="3" max="3" width="40.7109375" style="40" customWidth="1"/>
    <col min="4" max="4" width="22.5703125" style="40" customWidth="1"/>
    <col min="5" max="5" width="47.85546875" style="46" customWidth="1"/>
    <col min="6" max="16" width="11.42578125" style="46"/>
    <col min="17" max="16384" width="11.42578125" style="40"/>
  </cols>
  <sheetData>
    <row r="1" spans="2:5" s="46" customFormat="1" ht="14.45" x14ac:dyDescent="0.35"/>
    <row r="2" spans="2:5" ht="15.75" x14ac:dyDescent="0.25">
      <c r="B2" s="106" t="s">
        <v>109</v>
      </c>
      <c r="C2" s="106"/>
      <c r="D2" s="106"/>
      <c r="E2" s="106"/>
    </row>
    <row r="3" spans="2:5" ht="15.75" x14ac:dyDescent="0.25">
      <c r="B3" s="35" t="s">
        <v>29</v>
      </c>
      <c r="C3" s="35" t="s">
        <v>113</v>
      </c>
      <c r="D3" s="36" t="s">
        <v>32</v>
      </c>
      <c r="E3" s="36" t="s">
        <v>9</v>
      </c>
    </row>
    <row r="4" spans="2:5" ht="16.5" x14ac:dyDescent="0.25">
      <c r="B4" s="32" t="s">
        <v>110</v>
      </c>
      <c r="C4" s="33">
        <v>15</v>
      </c>
      <c r="D4" s="104">
        <v>15</v>
      </c>
      <c r="E4" s="107" t="s">
        <v>168</v>
      </c>
    </row>
    <row r="5" spans="2:5" ht="16.5" x14ac:dyDescent="0.25">
      <c r="B5" s="32" t="s">
        <v>111</v>
      </c>
      <c r="C5" s="33">
        <v>25</v>
      </c>
      <c r="D5" s="105"/>
      <c r="E5" s="108"/>
    </row>
    <row r="6" spans="2:5" ht="15.75" x14ac:dyDescent="0.25">
      <c r="B6" s="30" t="s">
        <v>112</v>
      </c>
      <c r="C6" s="31" t="s">
        <v>34</v>
      </c>
      <c r="D6" s="31" t="s">
        <v>32</v>
      </c>
      <c r="E6" s="36" t="s">
        <v>9</v>
      </c>
    </row>
    <row r="7" spans="2:5" ht="16.5" x14ac:dyDescent="0.25">
      <c r="B7" s="32" t="s">
        <v>110</v>
      </c>
      <c r="C7" s="33">
        <v>30</v>
      </c>
      <c r="D7" s="104">
        <v>50</v>
      </c>
      <c r="E7" s="109"/>
    </row>
    <row r="8" spans="2:5" ht="16.5" x14ac:dyDescent="0.25">
      <c r="B8" s="32" t="s">
        <v>111</v>
      </c>
      <c r="C8" s="33">
        <v>50</v>
      </c>
      <c r="D8" s="105"/>
      <c r="E8" s="110"/>
    </row>
    <row r="9" spans="2:5" ht="15.75" x14ac:dyDescent="0.25">
      <c r="B9" s="30" t="s">
        <v>31</v>
      </c>
      <c r="C9" s="35" t="s">
        <v>113</v>
      </c>
      <c r="D9" s="31" t="s">
        <v>32</v>
      </c>
      <c r="E9" s="36" t="s">
        <v>9</v>
      </c>
    </row>
    <row r="10" spans="2:5" ht="15.75" customHeight="1" x14ac:dyDescent="0.25">
      <c r="B10" s="33" t="s">
        <v>114</v>
      </c>
      <c r="C10" s="33">
        <v>15</v>
      </c>
      <c r="D10" s="104">
        <v>0</v>
      </c>
      <c r="E10" s="109"/>
    </row>
    <row r="11" spans="2:5" ht="31.5" x14ac:dyDescent="0.25">
      <c r="B11" s="33" t="s">
        <v>115</v>
      </c>
      <c r="C11" s="33">
        <v>25</v>
      </c>
      <c r="D11" s="105"/>
      <c r="E11" s="110"/>
    </row>
    <row r="12" spans="2:5" s="46" customFormat="1" ht="15.75" x14ac:dyDescent="0.25">
      <c r="B12" s="106" t="s">
        <v>116</v>
      </c>
      <c r="C12" s="106"/>
      <c r="D12" s="106"/>
      <c r="E12" s="106"/>
    </row>
    <row r="13" spans="2:5" s="46" customFormat="1" ht="15.75" x14ac:dyDescent="0.25">
      <c r="B13" s="30" t="s">
        <v>29</v>
      </c>
      <c r="C13" s="30" t="s">
        <v>35</v>
      </c>
      <c r="D13" s="31" t="s">
        <v>32</v>
      </c>
      <c r="E13" s="31" t="s">
        <v>9</v>
      </c>
    </row>
    <row r="14" spans="2:5" s="46" customFormat="1" ht="16.5" x14ac:dyDescent="0.25">
      <c r="B14" s="32" t="s">
        <v>110</v>
      </c>
      <c r="C14" s="33">
        <v>15</v>
      </c>
      <c r="D14" s="104">
        <v>25</v>
      </c>
      <c r="E14" s="38"/>
    </row>
    <row r="15" spans="2:5" s="46" customFormat="1" ht="16.5" x14ac:dyDescent="0.25">
      <c r="B15" s="32" t="s">
        <v>111</v>
      </c>
      <c r="C15" s="33">
        <v>25</v>
      </c>
      <c r="D15" s="105"/>
      <c r="E15" s="38"/>
    </row>
    <row r="16" spans="2:5" s="46" customFormat="1" ht="15.75" x14ac:dyDescent="0.25">
      <c r="B16" s="30" t="s">
        <v>31</v>
      </c>
      <c r="C16" s="31" t="s">
        <v>34</v>
      </c>
      <c r="D16" s="31" t="s">
        <v>32</v>
      </c>
      <c r="E16" s="31" t="s">
        <v>9</v>
      </c>
    </row>
    <row r="17" spans="2:5" s="46" customFormat="1" ht="31.5" x14ac:dyDescent="0.25">
      <c r="B17" s="33" t="s">
        <v>117</v>
      </c>
      <c r="C17" s="33">
        <v>15</v>
      </c>
      <c r="D17" s="104">
        <v>0</v>
      </c>
      <c r="E17" s="38"/>
    </row>
    <row r="18" spans="2:5" s="46" customFormat="1" ht="31.5" x14ac:dyDescent="0.25">
      <c r="B18" s="33" t="s">
        <v>115</v>
      </c>
      <c r="C18" s="33">
        <v>25</v>
      </c>
      <c r="D18" s="105"/>
      <c r="E18" s="38"/>
    </row>
    <row r="19" spans="2:5" s="46" customFormat="1" ht="16.5" customHeight="1" x14ac:dyDescent="0.25">
      <c r="B19" s="106" t="s">
        <v>118</v>
      </c>
      <c r="C19" s="106"/>
      <c r="D19" s="106"/>
      <c r="E19" s="106"/>
    </row>
    <row r="20" spans="2:5" s="46" customFormat="1" ht="15.75" x14ac:dyDescent="0.25">
      <c r="B20" s="34" t="s">
        <v>29</v>
      </c>
      <c r="C20" s="31" t="s">
        <v>33</v>
      </c>
      <c r="D20" s="31" t="s">
        <v>32</v>
      </c>
      <c r="E20" s="31" t="s">
        <v>9</v>
      </c>
    </row>
    <row r="21" spans="2:5" s="46" customFormat="1" ht="16.5" x14ac:dyDescent="0.25">
      <c r="B21" s="32" t="s">
        <v>119</v>
      </c>
      <c r="C21" s="33">
        <v>10</v>
      </c>
      <c r="D21" s="104">
        <v>15</v>
      </c>
      <c r="E21" s="38"/>
    </row>
    <row r="22" spans="2:5" s="46" customFormat="1" ht="16.5" x14ac:dyDescent="0.25">
      <c r="B22" s="32" t="s">
        <v>30</v>
      </c>
      <c r="C22" s="33">
        <v>15</v>
      </c>
      <c r="D22" s="105"/>
      <c r="E22" s="38"/>
    </row>
    <row r="23" spans="2:5" s="46" customFormat="1" ht="15.75" x14ac:dyDescent="0.25">
      <c r="B23" s="34" t="s">
        <v>112</v>
      </c>
      <c r="C23" s="31" t="s">
        <v>33</v>
      </c>
      <c r="D23" s="31" t="s">
        <v>32</v>
      </c>
      <c r="E23" s="31" t="s">
        <v>9</v>
      </c>
    </row>
    <row r="24" spans="2:5" s="46" customFormat="1" ht="16.5" x14ac:dyDescent="0.25">
      <c r="B24" s="32" t="s">
        <v>119</v>
      </c>
      <c r="C24" s="33">
        <v>15</v>
      </c>
      <c r="D24" s="104">
        <v>20</v>
      </c>
      <c r="E24" s="38"/>
    </row>
    <row r="25" spans="2:5" s="46" customFormat="1" ht="16.5" x14ac:dyDescent="0.25">
      <c r="B25" s="32" t="s">
        <v>30</v>
      </c>
      <c r="C25" s="33">
        <v>20</v>
      </c>
      <c r="D25" s="105"/>
      <c r="E25" s="38"/>
    </row>
    <row r="26" spans="2:5" s="46" customFormat="1" ht="15.75" x14ac:dyDescent="0.25">
      <c r="B26" s="34" t="s">
        <v>36</v>
      </c>
      <c r="C26" s="31" t="s">
        <v>33</v>
      </c>
      <c r="D26" s="31" t="s">
        <v>32</v>
      </c>
      <c r="E26" s="31" t="s">
        <v>9</v>
      </c>
    </row>
    <row r="27" spans="2:5" s="46" customFormat="1" ht="31.5" x14ac:dyDescent="0.25">
      <c r="B27" s="33" t="s">
        <v>120</v>
      </c>
      <c r="C27" s="33">
        <v>10</v>
      </c>
      <c r="D27" s="104">
        <v>0</v>
      </c>
      <c r="E27" s="31"/>
    </row>
    <row r="28" spans="2:5" s="46" customFormat="1" ht="15.75" x14ac:dyDescent="0.25">
      <c r="B28" s="33" t="s">
        <v>121</v>
      </c>
      <c r="C28" s="33">
        <v>15</v>
      </c>
      <c r="D28" s="105"/>
      <c r="E28" s="38"/>
    </row>
    <row r="29" spans="2:5" s="46" customFormat="1" ht="15.75" x14ac:dyDescent="0.25">
      <c r="B29" s="106" t="s">
        <v>122</v>
      </c>
      <c r="C29" s="106"/>
      <c r="D29" s="106"/>
      <c r="E29" s="106"/>
    </row>
    <row r="30" spans="2:5" s="46" customFormat="1" ht="15.75" x14ac:dyDescent="0.25">
      <c r="B30" s="30" t="s">
        <v>29</v>
      </c>
      <c r="C30" s="30" t="s">
        <v>35</v>
      </c>
      <c r="D30" s="31" t="s">
        <v>32</v>
      </c>
      <c r="E30" s="31" t="s">
        <v>9</v>
      </c>
    </row>
    <row r="31" spans="2:5" s="46" customFormat="1" ht="16.5" x14ac:dyDescent="0.25">
      <c r="B31" s="32" t="s">
        <v>119</v>
      </c>
      <c r="C31" s="33">
        <v>15</v>
      </c>
      <c r="D31" s="104">
        <v>25</v>
      </c>
      <c r="E31" s="38"/>
    </row>
    <row r="32" spans="2:5" s="46" customFormat="1" ht="16.5" x14ac:dyDescent="0.25">
      <c r="B32" s="32" t="s">
        <v>30</v>
      </c>
      <c r="C32" s="33">
        <v>25</v>
      </c>
      <c r="D32" s="105"/>
      <c r="E32" s="38"/>
    </row>
    <row r="33" spans="2:5" s="46" customFormat="1" ht="15.75" x14ac:dyDescent="0.25">
      <c r="B33" s="30" t="s">
        <v>31</v>
      </c>
      <c r="C33" s="31" t="s">
        <v>34</v>
      </c>
      <c r="D33" s="31" t="s">
        <v>32</v>
      </c>
      <c r="E33" s="31" t="s">
        <v>9</v>
      </c>
    </row>
    <row r="34" spans="2:5" s="46" customFormat="1" ht="15.75" x14ac:dyDescent="0.25">
      <c r="B34" s="33" t="s">
        <v>105</v>
      </c>
      <c r="C34" s="33">
        <v>15</v>
      </c>
      <c r="D34" s="104">
        <v>0</v>
      </c>
      <c r="E34" s="38"/>
    </row>
    <row r="35" spans="2:5" s="46" customFormat="1" ht="31.5" x14ac:dyDescent="0.25">
      <c r="B35" s="33" t="s">
        <v>106</v>
      </c>
      <c r="C35" s="33">
        <v>25</v>
      </c>
      <c r="D35" s="105"/>
      <c r="E35" s="38"/>
    </row>
    <row r="36" spans="2:5" s="46" customFormat="1" ht="30.75" customHeight="1" x14ac:dyDescent="0.25">
      <c r="D36" s="37">
        <f>SUM(D3:D35)</f>
        <v>150</v>
      </c>
    </row>
    <row r="37" spans="2:5" s="46" customFormat="1" x14ac:dyDescent="0.25"/>
    <row r="38" spans="2:5" s="46" customFormat="1" x14ac:dyDescent="0.25"/>
    <row r="39" spans="2:5" s="46" customFormat="1" x14ac:dyDescent="0.25"/>
    <row r="40" spans="2:5" s="46" customFormat="1" x14ac:dyDescent="0.25"/>
    <row r="41" spans="2:5" s="46" customFormat="1" x14ac:dyDescent="0.25"/>
    <row r="42" spans="2:5" s="46" customFormat="1" x14ac:dyDescent="0.25"/>
    <row r="43" spans="2:5" s="46" customFormat="1" x14ac:dyDescent="0.25"/>
    <row r="44" spans="2:5" s="46" customFormat="1" x14ac:dyDescent="0.25"/>
    <row r="45" spans="2:5" s="46" customFormat="1" x14ac:dyDescent="0.25"/>
    <row r="46" spans="2:5" s="46" customFormat="1" x14ac:dyDescent="0.25"/>
    <row r="47" spans="2:5" s="46" customFormat="1" x14ac:dyDescent="0.25"/>
    <row r="48" spans="2:5"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row r="100" s="46" customFormat="1" x14ac:dyDescent="0.25"/>
    <row r="101" s="46" customFormat="1" x14ac:dyDescent="0.25"/>
    <row r="102" s="46" customFormat="1" x14ac:dyDescent="0.25"/>
    <row r="103" s="46" customFormat="1" x14ac:dyDescent="0.25"/>
    <row r="104" s="46" customFormat="1" x14ac:dyDescent="0.25"/>
    <row r="105" s="46" customFormat="1" x14ac:dyDescent="0.25"/>
    <row r="106" s="46" customFormat="1" x14ac:dyDescent="0.25"/>
    <row r="107" s="46" customFormat="1" x14ac:dyDescent="0.25"/>
    <row r="108" s="46" customFormat="1" x14ac:dyDescent="0.25"/>
    <row r="109" s="46" customFormat="1" x14ac:dyDescent="0.25"/>
    <row r="110" s="46" customFormat="1" x14ac:dyDescent="0.25"/>
    <row r="111" s="46" customFormat="1" x14ac:dyDescent="0.25"/>
    <row r="112"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row r="132" s="46" customFormat="1" x14ac:dyDescent="0.25"/>
    <row r="133" s="46" customFormat="1" x14ac:dyDescent="0.25"/>
    <row r="134" s="46" customFormat="1" x14ac:dyDescent="0.25"/>
  </sheetData>
  <mergeCells count="17">
    <mergeCell ref="B19:E19"/>
    <mergeCell ref="B12:E12"/>
    <mergeCell ref="B2:E2"/>
    <mergeCell ref="D4:D5"/>
    <mergeCell ref="D7:D8"/>
    <mergeCell ref="D10:D11"/>
    <mergeCell ref="D14:D15"/>
    <mergeCell ref="D17:D18"/>
    <mergeCell ref="E4:E5"/>
    <mergeCell ref="E7:E8"/>
    <mergeCell ref="E10:E11"/>
    <mergeCell ref="D27:D28"/>
    <mergeCell ref="B29:E29"/>
    <mergeCell ref="D31:D32"/>
    <mergeCell ref="D34:D35"/>
    <mergeCell ref="D21:D22"/>
    <mergeCell ref="D24:D25"/>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2:U15"/>
  <sheetViews>
    <sheetView zoomScale="70" zoomScaleNormal="70" zoomScaleSheetLayoutView="40" workbookViewId="0">
      <selection activeCell="A7" sqref="A7"/>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19.140625" style="4" customWidth="1"/>
    <col min="6" max="6" width="46" style="4" customWidth="1"/>
    <col min="7" max="7" width="24.85546875" style="4" bestFit="1" customWidth="1"/>
    <col min="8" max="8" width="34.85546875" style="4" bestFit="1" customWidth="1"/>
    <col min="9" max="9" width="27.85546875" style="4" bestFit="1" customWidth="1"/>
    <col min="10" max="10" width="27.85546875" style="4" customWidth="1"/>
    <col min="11" max="11" width="22.85546875" style="4" bestFit="1" customWidth="1"/>
    <col min="12" max="12" width="28.85546875" style="4" customWidth="1"/>
    <col min="13" max="14" width="25" style="4" customWidth="1"/>
    <col min="15" max="15" width="35" style="4" bestFit="1" customWidth="1"/>
    <col min="16" max="16" width="28.28515625" style="4" customWidth="1"/>
    <col min="17" max="19" width="26.28515625" style="4" customWidth="1"/>
    <col min="20" max="20" width="32.5703125" style="4" customWidth="1"/>
    <col min="21" max="21" width="56.5703125" style="4" customWidth="1"/>
    <col min="22" max="16384" width="11.42578125" style="4"/>
  </cols>
  <sheetData>
    <row r="2" spans="2:21" x14ac:dyDescent="0.25">
      <c r="B2" s="3" t="s">
        <v>47</v>
      </c>
      <c r="C2" s="3" t="s">
        <v>48</v>
      </c>
    </row>
    <row r="3" spans="2:21" x14ac:dyDescent="0.25">
      <c r="B3" s="5" t="s">
        <v>49</v>
      </c>
      <c r="C3" s="5" t="s">
        <v>50</v>
      </c>
    </row>
    <row r="5" spans="2:21" s="12" customFormat="1" ht="45" x14ac:dyDescent="0.25">
      <c r="C5" s="66" t="s">
        <v>52</v>
      </c>
      <c r="D5" s="66" t="s">
        <v>63</v>
      </c>
      <c r="E5" s="66" t="s">
        <v>17</v>
      </c>
      <c r="F5" s="66" t="s">
        <v>64</v>
      </c>
      <c r="G5" s="66" t="s">
        <v>62</v>
      </c>
      <c r="H5" s="66" t="s">
        <v>65</v>
      </c>
      <c r="I5" s="66" t="s">
        <v>58</v>
      </c>
      <c r="J5" s="66" t="s">
        <v>4</v>
      </c>
      <c r="K5" s="66" t="s">
        <v>3</v>
      </c>
      <c r="L5" s="66" t="s">
        <v>54</v>
      </c>
      <c r="M5" s="66" t="s">
        <v>55</v>
      </c>
      <c r="N5" s="66" t="s">
        <v>56</v>
      </c>
      <c r="O5" s="66" t="s">
        <v>57</v>
      </c>
      <c r="P5" s="66" t="s">
        <v>66</v>
      </c>
      <c r="Q5" s="66" t="s">
        <v>59</v>
      </c>
      <c r="R5" s="66" t="s">
        <v>60</v>
      </c>
      <c r="S5" s="66" t="s">
        <v>61</v>
      </c>
      <c r="T5" s="66" t="s">
        <v>67</v>
      </c>
      <c r="U5" s="66" t="s">
        <v>6</v>
      </c>
    </row>
    <row r="6" spans="2:21" ht="180" x14ac:dyDescent="0.25">
      <c r="C6" s="13" t="s">
        <v>0</v>
      </c>
      <c r="D6" s="65">
        <v>67</v>
      </c>
      <c r="E6" s="65" t="s">
        <v>136</v>
      </c>
      <c r="F6" s="65" t="s">
        <v>150</v>
      </c>
      <c r="G6" s="65" t="s">
        <v>136</v>
      </c>
      <c r="H6" s="65" t="s">
        <v>136</v>
      </c>
      <c r="I6" s="21">
        <v>1105920000</v>
      </c>
      <c r="J6" s="10">
        <v>1</v>
      </c>
      <c r="K6" s="22">
        <f>+I6*J6</f>
        <v>1105920000</v>
      </c>
      <c r="L6" s="7" t="s">
        <v>183</v>
      </c>
      <c r="M6" s="7" t="s">
        <v>184</v>
      </c>
      <c r="N6" s="7">
        <v>2973030</v>
      </c>
      <c r="O6" s="8" t="s">
        <v>185</v>
      </c>
      <c r="P6" s="8"/>
      <c r="Q6" s="9">
        <v>38463</v>
      </c>
      <c r="R6" s="9">
        <v>39193</v>
      </c>
      <c r="S6" s="9" t="s">
        <v>150</v>
      </c>
      <c r="T6" s="73" t="s">
        <v>186</v>
      </c>
      <c r="U6" s="7" t="s">
        <v>356</v>
      </c>
    </row>
    <row r="7" spans="2:21" ht="165" x14ac:dyDescent="0.25">
      <c r="C7" s="13" t="s">
        <v>1</v>
      </c>
      <c r="D7" s="65">
        <v>68</v>
      </c>
      <c r="E7" s="65" t="s">
        <v>136</v>
      </c>
      <c r="F7" s="65" t="s">
        <v>150</v>
      </c>
      <c r="G7" s="65" t="s">
        <v>136</v>
      </c>
      <c r="H7" s="65" t="s">
        <v>136</v>
      </c>
      <c r="I7" s="21">
        <v>5599891748</v>
      </c>
      <c r="J7" s="10">
        <v>1</v>
      </c>
      <c r="K7" s="22">
        <f>+I7*J7</f>
        <v>5599891748</v>
      </c>
      <c r="L7" s="7" t="s">
        <v>183</v>
      </c>
      <c r="M7" s="7" t="s">
        <v>184</v>
      </c>
      <c r="N7" s="7">
        <v>2973030</v>
      </c>
      <c r="O7" s="8" t="s">
        <v>185</v>
      </c>
      <c r="P7" s="8"/>
      <c r="Q7" s="9">
        <v>39234</v>
      </c>
      <c r="R7" s="9">
        <v>39918</v>
      </c>
      <c r="S7" s="9" t="s">
        <v>150</v>
      </c>
      <c r="T7" s="73" t="s">
        <v>186</v>
      </c>
      <c r="U7" s="7" t="s">
        <v>357</v>
      </c>
    </row>
    <row r="8" spans="2:21" ht="195" x14ac:dyDescent="0.25">
      <c r="C8" s="13" t="s">
        <v>2</v>
      </c>
      <c r="D8" s="65">
        <v>69</v>
      </c>
      <c r="E8" s="65" t="s">
        <v>136</v>
      </c>
      <c r="F8" s="65" t="s">
        <v>150</v>
      </c>
      <c r="G8" s="65" t="s">
        <v>136</v>
      </c>
      <c r="H8" s="65" t="s">
        <v>136</v>
      </c>
      <c r="I8" s="21">
        <v>4019200200</v>
      </c>
      <c r="J8" s="10">
        <v>1</v>
      </c>
      <c r="K8" s="22">
        <f>+I8*J8</f>
        <v>4019200200</v>
      </c>
      <c r="L8" s="7" t="s">
        <v>183</v>
      </c>
      <c r="M8" s="7" t="s">
        <v>187</v>
      </c>
      <c r="N8" s="7">
        <v>6053777</v>
      </c>
      <c r="O8" s="8" t="s">
        <v>185</v>
      </c>
      <c r="P8" s="8"/>
      <c r="Q8" s="9">
        <v>39554</v>
      </c>
      <c r="R8" s="9">
        <v>41379</v>
      </c>
      <c r="S8" s="9" t="s">
        <v>150</v>
      </c>
      <c r="T8" s="9" t="s">
        <v>188</v>
      </c>
      <c r="U8" s="7" t="s">
        <v>358</v>
      </c>
    </row>
    <row r="9" spans="2:21" ht="21" x14ac:dyDescent="0.25">
      <c r="K9" s="23">
        <f>SUM(K6:K8)</f>
        <v>10725011948</v>
      </c>
    </row>
    <row r="10" spans="2:21" ht="36" x14ac:dyDescent="0.25">
      <c r="C10" s="13" t="s">
        <v>83</v>
      </c>
      <c r="D10" s="42" t="s">
        <v>136</v>
      </c>
      <c r="G10" s="20"/>
      <c r="H10" s="20"/>
      <c r="M10" s="111" t="s">
        <v>2</v>
      </c>
      <c r="N10" s="111"/>
      <c r="O10" s="111"/>
      <c r="P10" s="111"/>
      <c r="Q10" s="111"/>
      <c r="R10" s="111"/>
      <c r="S10" s="111"/>
      <c r="T10" s="111"/>
    </row>
    <row r="11" spans="2:21" ht="36" x14ac:dyDescent="0.25">
      <c r="C11" s="13" t="s">
        <v>84</v>
      </c>
      <c r="D11" s="42" t="s">
        <v>136</v>
      </c>
      <c r="M11" s="55" t="s">
        <v>189</v>
      </c>
      <c r="N11" s="55" t="s">
        <v>190</v>
      </c>
      <c r="O11" s="55" t="s">
        <v>10</v>
      </c>
      <c r="P11" s="55" t="s">
        <v>11</v>
      </c>
      <c r="Q11" s="55" t="s">
        <v>191</v>
      </c>
      <c r="R11" s="55" t="s">
        <v>192</v>
      </c>
      <c r="S11" s="55" t="s">
        <v>193</v>
      </c>
      <c r="T11" s="55" t="s">
        <v>194</v>
      </c>
    </row>
    <row r="12" spans="2:21" ht="60" x14ac:dyDescent="0.25">
      <c r="C12" s="13" t="s">
        <v>68</v>
      </c>
      <c r="D12" s="42" t="s">
        <v>136</v>
      </c>
      <c r="E12" s="14"/>
      <c r="M12" s="74">
        <v>39554</v>
      </c>
      <c r="N12" s="74">
        <v>40649</v>
      </c>
      <c r="O12" s="75">
        <f>+N12-M12</f>
        <v>1095</v>
      </c>
      <c r="P12" s="76">
        <f>+O12/30</f>
        <v>36.5</v>
      </c>
      <c r="Q12" s="77">
        <v>100480005</v>
      </c>
      <c r="R12" s="78">
        <f>+Q12*16%+Q12</f>
        <v>116556805.8</v>
      </c>
      <c r="S12" s="78">
        <f>+R12*P12</f>
        <v>4254323411.6999998</v>
      </c>
      <c r="T12" s="78">
        <f>+Q12*P12</f>
        <v>3667520182.5</v>
      </c>
    </row>
    <row r="13" spans="2:21" ht="90" x14ac:dyDescent="0.25">
      <c r="C13" s="13" t="s">
        <v>53</v>
      </c>
      <c r="D13" s="42" t="s">
        <v>136</v>
      </c>
      <c r="E13" s="14"/>
      <c r="F13" s="79"/>
      <c r="M13" s="74">
        <v>40649</v>
      </c>
      <c r="N13" s="74">
        <v>41379</v>
      </c>
      <c r="O13" s="75">
        <f>+N13-M13</f>
        <v>730</v>
      </c>
      <c r="P13" s="76">
        <f>+O13/30</f>
        <v>24.333333333333332</v>
      </c>
      <c r="Q13" s="77">
        <v>80384004</v>
      </c>
      <c r="R13" s="78">
        <f>+Q13*16%+Q13</f>
        <v>93245444.640000001</v>
      </c>
      <c r="S13" s="78">
        <f>+R13*P13</f>
        <v>2268972486.2399998</v>
      </c>
      <c r="T13" s="78">
        <f>+Q13*P13</f>
        <v>1956010764</v>
      </c>
    </row>
    <row r="14" spans="2:21" ht="45" x14ac:dyDescent="0.25">
      <c r="C14" s="13" t="s">
        <v>51</v>
      </c>
      <c r="D14" s="42" t="s">
        <v>136</v>
      </c>
      <c r="E14" s="14"/>
      <c r="P14" s="80">
        <f>+P12+P13</f>
        <v>60.833333333333329</v>
      </c>
      <c r="Q14" s="20"/>
      <c r="S14" s="81">
        <f>+S12+S13</f>
        <v>6523295897.9399996</v>
      </c>
      <c r="T14" s="81">
        <f>+T12+T13</f>
        <v>5623530946.5</v>
      </c>
    </row>
    <row r="15" spans="2:21" ht="61.5" x14ac:dyDescent="0.25">
      <c r="C15" s="39" t="s">
        <v>85</v>
      </c>
      <c r="D15" s="56" t="s">
        <v>150</v>
      </c>
      <c r="E15" s="112" t="s">
        <v>355</v>
      </c>
      <c r="F15" s="112"/>
    </row>
  </sheetData>
  <mergeCells count="2">
    <mergeCell ref="M10:T10"/>
    <mergeCell ref="E15:F15"/>
  </mergeCells>
  <conditionalFormatting sqref="C15:E15 C5:U9 C10:L14 U10:U14 M11:T14 G15:U15">
    <cfRule type="cellIs" dxfId="307" priority="1" operator="equal">
      <formula>"NO"</formula>
    </cfRule>
    <cfRule type="cellIs" dxfId="306" priority="2" operator="equal">
      <formula>"SI"</formula>
    </cfRule>
  </conditionalFormatting>
  <pageMargins left="0.7" right="0.7" top="0.75" bottom="0.75" header="0.3" footer="0.3"/>
  <pageSetup scale="21" orientation="portrait" horizontalDpi="4294967295" verticalDpi="4294967295"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2:R37"/>
  <sheetViews>
    <sheetView zoomScale="85" zoomScaleNormal="85" zoomScaleSheetLayoutView="10" workbookViewId="0">
      <selection activeCell="A12" sqref="A12"/>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23.28515625" style="11" customWidth="1"/>
    <col min="18" max="18" width="62.7109375" style="4" customWidth="1"/>
    <col min="19" max="16384" width="11.42578125" style="4"/>
  </cols>
  <sheetData>
    <row r="2" spans="2:12" x14ac:dyDescent="0.25">
      <c r="B2" s="12" t="s">
        <v>69</v>
      </c>
      <c r="C2" s="3" t="s">
        <v>70</v>
      </c>
    </row>
    <row r="3" spans="2:12" ht="14.45" x14ac:dyDescent="0.35">
      <c r="B3" s="12"/>
      <c r="C3" s="3"/>
    </row>
    <row r="4" spans="2:12" x14ac:dyDescent="0.25">
      <c r="B4" s="12"/>
      <c r="C4" s="66" t="s">
        <v>71</v>
      </c>
      <c r="D4" s="96" t="s">
        <v>18</v>
      </c>
      <c r="E4" s="96" t="s">
        <v>7</v>
      </c>
      <c r="F4" s="96" t="s">
        <v>19</v>
      </c>
      <c r="G4" s="96" t="s">
        <v>63</v>
      </c>
      <c r="H4" s="96" t="s">
        <v>8</v>
      </c>
      <c r="I4" s="94" t="s">
        <v>9</v>
      </c>
      <c r="J4" s="94"/>
      <c r="K4" s="94"/>
      <c r="L4" s="94"/>
    </row>
    <row r="5" spans="2:12" ht="30" x14ac:dyDescent="0.25">
      <c r="B5" s="12"/>
      <c r="C5" s="26" t="s">
        <v>195</v>
      </c>
      <c r="D5" s="97"/>
      <c r="E5" s="97"/>
      <c r="F5" s="97" t="s">
        <v>19</v>
      </c>
      <c r="G5" s="97"/>
      <c r="H5" s="97"/>
      <c r="I5" s="94"/>
      <c r="J5" s="94"/>
      <c r="K5" s="94"/>
      <c r="L5" s="94"/>
    </row>
    <row r="6" spans="2:12" ht="36" x14ac:dyDescent="0.25">
      <c r="C6" s="2" t="s">
        <v>72</v>
      </c>
      <c r="D6" s="65" t="s">
        <v>196</v>
      </c>
      <c r="E6" s="65" t="s">
        <v>197</v>
      </c>
      <c r="F6" s="9">
        <v>33982</v>
      </c>
      <c r="G6" s="65">
        <v>79</v>
      </c>
      <c r="H6" s="42" t="s">
        <v>136</v>
      </c>
      <c r="I6" s="93" t="s">
        <v>169</v>
      </c>
      <c r="J6" s="93"/>
      <c r="K6" s="93"/>
      <c r="L6" s="93"/>
    </row>
    <row r="7" spans="2:12" ht="60" x14ac:dyDescent="0.25">
      <c r="C7" s="2" t="s">
        <v>73</v>
      </c>
      <c r="D7" s="65" t="s">
        <v>198</v>
      </c>
      <c r="E7" s="65" t="s">
        <v>199</v>
      </c>
      <c r="F7" s="9">
        <v>35538</v>
      </c>
      <c r="G7" s="65">
        <v>80</v>
      </c>
      <c r="H7" s="42" t="s">
        <v>136</v>
      </c>
      <c r="I7" s="93" t="s">
        <v>169</v>
      </c>
      <c r="J7" s="93"/>
      <c r="K7" s="93"/>
      <c r="L7" s="93"/>
    </row>
    <row r="8" spans="2:12" ht="36" x14ac:dyDescent="0.25">
      <c r="C8" s="2" t="s">
        <v>92</v>
      </c>
      <c r="D8" s="65" t="s">
        <v>150</v>
      </c>
      <c r="E8" s="65" t="s">
        <v>150</v>
      </c>
      <c r="F8" s="9" t="s">
        <v>150</v>
      </c>
      <c r="G8" s="65" t="s">
        <v>150</v>
      </c>
      <c r="H8" s="58"/>
      <c r="I8" s="93" t="s">
        <v>169</v>
      </c>
      <c r="J8" s="93"/>
      <c r="K8" s="93"/>
      <c r="L8" s="93"/>
    </row>
    <row r="9" spans="2:12" ht="14.45" x14ac:dyDescent="0.35">
      <c r="C9" s="14"/>
      <c r="D9" s="14"/>
      <c r="E9" s="14"/>
      <c r="F9" s="14"/>
      <c r="G9" s="14"/>
      <c r="H9" s="14"/>
    </row>
    <row r="10" spans="2:12" ht="36" x14ac:dyDescent="0.25">
      <c r="C10" s="2" t="s">
        <v>76</v>
      </c>
      <c r="D10" s="42" t="s">
        <v>136</v>
      </c>
      <c r="E10" s="14"/>
      <c r="F10" s="14"/>
      <c r="G10" s="14"/>
      <c r="H10" s="14"/>
    </row>
    <row r="11" spans="2:12" ht="60" x14ac:dyDescent="0.25">
      <c r="C11" s="2" t="s">
        <v>86</v>
      </c>
      <c r="D11" s="42" t="s">
        <v>136</v>
      </c>
      <c r="E11" s="14"/>
      <c r="F11" s="14"/>
      <c r="G11" s="14"/>
      <c r="H11" s="14"/>
    </row>
    <row r="12" spans="2:12" ht="43.5" x14ac:dyDescent="0.35">
      <c r="C12" s="2" t="s">
        <v>80</v>
      </c>
      <c r="D12" s="42" t="s">
        <v>136</v>
      </c>
      <c r="E12" s="14"/>
      <c r="F12" s="14"/>
      <c r="G12" s="14"/>
      <c r="H12" s="14"/>
    </row>
    <row r="14" spans="2:12" x14ac:dyDescent="0.25">
      <c r="C14" s="95" t="s">
        <v>74</v>
      </c>
      <c r="D14" s="95"/>
      <c r="E14" s="95"/>
    </row>
    <row r="15" spans="2:12" x14ac:dyDescent="0.25">
      <c r="C15" s="95" t="s">
        <v>75</v>
      </c>
      <c r="D15" s="95"/>
      <c r="E15" s="55" t="s">
        <v>81</v>
      </c>
    </row>
    <row r="16" spans="2:12" ht="45" x14ac:dyDescent="0.25">
      <c r="C16" s="95"/>
      <c r="D16" s="95"/>
      <c r="E16" s="55" t="s">
        <v>82</v>
      </c>
    </row>
    <row r="17" spans="2:18" x14ac:dyDescent="0.25">
      <c r="P17" s="94" t="s">
        <v>22</v>
      </c>
      <c r="Q17" s="94"/>
    </row>
    <row r="18" spans="2:18" ht="60" x14ac:dyDescent="0.25">
      <c r="B18" s="4"/>
      <c r="C18" s="66" t="s">
        <v>15</v>
      </c>
      <c r="D18" s="66" t="s">
        <v>77</v>
      </c>
      <c r="E18" s="66" t="s">
        <v>78</v>
      </c>
      <c r="F18" s="66" t="s">
        <v>79</v>
      </c>
      <c r="G18" s="94" t="s">
        <v>5</v>
      </c>
      <c r="H18" s="94"/>
      <c r="I18" s="66" t="s">
        <v>10</v>
      </c>
      <c r="J18" s="66" t="s">
        <v>11</v>
      </c>
      <c r="K18" s="66" t="s">
        <v>12</v>
      </c>
      <c r="L18" s="66" t="s">
        <v>16</v>
      </c>
      <c r="M18" s="66" t="s">
        <v>20</v>
      </c>
      <c r="N18" s="66" t="s">
        <v>21</v>
      </c>
      <c r="O18" s="66" t="s">
        <v>8</v>
      </c>
      <c r="P18" s="66" t="s">
        <v>13</v>
      </c>
      <c r="Q18" s="66" t="s">
        <v>14</v>
      </c>
      <c r="R18" s="66" t="s">
        <v>9</v>
      </c>
    </row>
    <row r="19" spans="2:18" ht="60" x14ac:dyDescent="0.25">
      <c r="B19" s="4"/>
      <c r="C19" s="16">
        <v>1</v>
      </c>
      <c r="D19" s="15" t="s">
        <v>200</v>
      </c>
      <c r="E19" s="15" t="s">
        <v>195</v>
      </c>
      <c r="F19" s="65" t="s">
        <v>136</v>
      </c>
      <c r="G19" s="9">
        <v>36258</v>
      </c>
      <c r="H19" s="9">
        <v>37467</v>
      </c>
      <c r="I19" s="24">
        <f t="shared" ref="I19:I28" si="0">+H19-G19</f>
        <v>1209</v>
      </c>
      <c r="J19" s="25">
        <f>+I19/30</f>
        <v>40.299999999999997</v>
      </c>
      <c r="K19" s="18">
        <f>+J19/12</f>
        <v>3.3583333333333329</v>
      </c>
      <c r="L19" s="65" t="s">
        <v>136</v>
      </c>
      <c r="M19" s="65">
        <v>81</v>
      </c>
      <c r="N19" s="65">
        <v>83</v>
      </c>
      <c r="O19" s="65" t="s">
        <v>136</v>
      </c>
      <c r="P19" s="65" t="s">
        <v>13</v>
      </c>
      <c r="Q19" s="65" t="s">
        <v>82</v>
      </c>
      <c r="R19" s="7" t="s">
        <v>176</v>
      </c>
    </row>
    <row r="20" spans="2:18" ht="60" x14ac:dyDescent="0.25">
      <c r="B20" s="4"/>
      <c r="C20" s="16">
        <v>2</v>
      </c>
      <c r="D20" s="15" t="s">
        <v>200</v>
      </c>
      <c r="E20" s="15" t="s">
        <v>195</v>
      </c>
      <c r="F20" s="65" t="s">
        <v>136</v>
      </c>
      <c r="G20" s="9">
        <v>37468</v>
      </c>
      <c r="H20" s="9">
        <v>38260</v>
      </c>
      <c r="I20" s="24">
        <f>+H20-G20</f>
        <v>792</v>
      </c>
      <c r="J20" s="25">
        <f>+I20/30</f>
        <v>26.4</v>
      </c>
      <c r="K20" s="18">
        <f t="shared" ref="K20:K28" si="1">+J20/12</f>
        <v>2.1999999999999997</v>
      </c>
      <c r="L20" s="65" t="s">
        <v>136</v>
      </c>
      <c r="M20" s="65">
        <v>81</v>
      </c>
      <c r="N20" s="65">
        <v>83</v>
      </c>
      <c r="O20" s="65" t="s">
        <v>136</v>
      </c>
      <c r="P20" s="65" t="s">
        <v>13</v>
      </c>
      <c r="Q20" s="65" t="s">
        <v>82</v>
      </c>
      <c r="R20" s="7" t="s">
        <v>176</v>
      </c>
    </row>
    <row r="21" spans="2:18" ht="60" x14ac:dyDescent="0.25">
      <c r="B21" s="4"/>
      <c r="C21" s="16">
        <v>3</v>
      </c>
      <c r="D21" s="15" t="s">
        <v>200</v>
      </c>
      <c r="E21" s="15" t="s">
        <v>195</v>
      </c>
      <c r="F21" s="65" t="s">
        <v>136</v>
      </c>
      <c r="G21" s="9">
        <v>38261</v>
      </c>
      <c r="H21" s="9">
        <v>38685</v>
      </c>
      <c r="I21" s="24">
        <f t="shared" si="0"/>
        <v>424</v>
      </c>
      <c r="J21" s="25">
        <f t="shared" ref="J21:J28" si="2">+I21/30</f>
        <v>14.133333333333333</v>
      </c>
      <c r="K21" s="18">
        <f t="shared" si="1"/>
        <v>1.1777777777777778</v>
      </c>
      <c r="L21" s="65" t="s">
        <v>136</v>
      </c>
      <c r="M21" s="65">
        <v>81</v>
      </c>
      <c r="N21" s="65">
        <v>83</v>
      </c>
      <c r="O21" s="65" t="s">
        <v>136</v>
      </c>
      <c r="P21" s="65" t="s">
        <v>13</v>
      </c>
      <c r="Q21" s="65" t="s">
        <v>82</v>
      </c>
      <c r="R21" s="7" t="s">
        <v>176</v>
      </c>
    </row>
    <row r="22" spans="2:18" ht="60" x14ac:dyDescent="0.25">
      <c r="B22" s="4"/>
      <c r="C22" s="16">
        <v>4</v>
      </c>
      <c r="D22" s="15" t="s">
        <v>200</v>
      </c>
      <c r="E22" s="15" t="s">
        <v>195</v>
      </c>
      <c r="F22" s="65" t="s">
        <v>136</v>
      </c>
      <c r="G22" s="9">
        <v>38686</v>
      </c>
      <c r="H22" s="9">
        <v>39378</v>
      </c>
      <c r="I22" s="24">
        <f t="shared" si="0"/>
        <v>692</v>
      </c>
      <c r="J22" s="25">
        <f t="shared" si="2"/>
        <v>23.066666666666666</v>
      </c>
      <c r="K22" s="18">
        <f t="shared" si="1"/>
        <v>1.9222222222222223</v>
      </c>
      <c r="L22" s="65" t="s">
        <v>136</v>
      </c>
      <c r="M22" s="65">
        <v>81</v>
      </c>
      <c r="N22" s="65">
        <v>83</v>
      </c>
      <c r="O22" s="65" t="s">
        <v>136</v>
      </c>
      <c r="P22" s="65" t="s">
        <v>13</v>
      </c>
      <c r="Q22" s="65" t="s">
        <v>82</v>
      </c>
      <c r="R22" s="7" t="s">
        <v>176</v>
      </c>
    </row>
    <row r="23" spans="2:18" ht="60" x14ac:dyDescent="0.25">
      <c r="B23" s="4"/>
      <c r="C23" s="16">
        <v>5</v>
      </c>
      <c r="D23" s="15" t="s">
        <v>200</v>
      </c>
      <c r="E23" s="15" t="s">
        <v>195</v>
      </c>
      <c r="F23" s="65" t="s">
        <v>136</v>
      </c>
      <c r="G23" s="9">
        <v>39379</v>
      </c>
      <c r="H23" s="9">
        <v>40451</v>
      </c>
      <c r="I23" s="24">
        <f t="shared" si="0"/>
        <v>1072</v>
      </c>
      <c r="J23" s="25">
        <f t="shared" si="2"/>
        <v>35.733333333333334</v>
      </c>
      <c r="K23" s="18">
        <f t="shared" si="1"/>
        <v>2.9777777777777779</v>
      </c>
      <c r="L23" s="65" t="s">
        <v>136</v>
      </c>
      <c r="M23" s="65">
        <v>81</v>
      </c>
      <c r="N23" s="65">
        <v>83</v>
      </c>
      <c r="O23" s="65" t="s">
        <v>136</v>
      </c>
      <c r="P23" s="65" t="s">
        <v>13</v>
      </c>
      <c r="Q23" s="65" t="s">
        <v>82</v>
      </c>
      <c r="R23" s="7" t="s">
        <v>176</v>
      </c>
    </row>
    <row r="24" spans="2:18" ht="30" x14ac:dyDescent="0.25">
      <c r="B24" s="4"/>
      <c r="C24" s="16">
        <v>6</v>
      </c>
      <c r="D24" s="15" t="s">
        <v>201</v>
      </c>
      <c r="E24" s="15" t="s">
        <v>202</v>
      </c>
      <c r="F24" s="65" t="s">
        <v>136</v>
      </c>
      <c r="G24" s="9">
        <v>41233</v>
      </c>
      <c r="H24" s="9">
        <v>41274</v>
      </c>
      <c r="I24" s="24">
        <f t="shared" si="0"/>
        <v>41</v>
      </c>
      <c r="J24" s="25">
        <f t="shared" si="2"/>
        <v>1.3666666666666667</v>
      </c>
      <c r="K24" s="63"/>
      <c r="L24" s="65" t="s">
        <v>136</v>
      </c>
      <c r="M24" s="65">
        <v>84</v>
      </c>
      <c r="N24" s="65">
        <v>84</v>
      </c>
      <c r="O24" s="65" t="s">
        <v>150</v>
      </c>
      <c r="P24" s="65" t="s">
        <v>13</v>
      </c>
      <c r="Q24" s="65"/>
      <c r="R24" s="7" t="s">
        <v>203</v>
      </c>
    </row>
    <row r="25" spans="2:18" ht="45" x14ac:dyDescent="0.25">
      <c r="B25" s="4"/>
      <c r="C25" s="16">
        <v>7</v>
      </c>
      <c r="D25" s="15" t="s">
        <v>204</v>
      </c>
      <c r="E25" s="15" t="s">
        <v>195</v>
      </c>
      <c r="F25" s="65" t="s">
        <v>150</v>
      </c>
      <c r="G25" s="9">
        <v>40793</v>
      </c>
      <c r="H25" s="9">
        <v>40908</v>
      </c>
      <c r="I25" s="24">
        <f>+H25-G25</f>
        <v>115</v>
      </c>
      <c r="J25" s="25">
        <f>+I25/30</f>
        <v>3.8333333333333335</v>
      </c>
      <c r="K25" s="63"/>
      <c r="L25" s="65" t="s">
        <v>136</v>
      </c>
      <c r="M25" s="65">
        <v>85</v>
      </c>
      <c r="N25" s="65">
        <v>85</v>
      </c>
      <c r="O25" s="65" t="s">
        <v>150</v>
      </c>
      <c r="P25" s="65" t="s">
        <v>13</v>
      </c>
      <c r="Q25" s="65"/>
      <c r="R25" s="7" t="s">
        <v>151</v>
      </c>
    </row>
    <row r="26" spans="2:18" ht="195" x14ac:dyDescent="0.25">
      <c r="B26" s="4"/>
      <c r="C26" s="16">
        <v>8</v>
      </c>
      <c r="D26" s="15" t="s">
        <v>205</v>
      </c>
      <c r="E26" s="15" t="s">
        <v>195</v>
      </c>
      <c r="F26" s="65" t="s">
        <v>150</v>
      </c>
      <c r="G26" s="9">
        <v>40925</v>
      </c>
      <c r="H26" s="9">
        <v>41592</v>
      </c>
      <c r="I26" s="24">
        <f>+H26-G26</f>
        <v>667</v>
      </c>
      <c r="J26" s="25">
        <f>+I26/30</f>
        <v>22.233333333333334</v>
      </c>
      <c r="K26" s="63"/>
      <c r="L26" s="65" t="s">
        <v>136</v>
      </c>
      <c r="M26" s="65">
        <v>87</v>
      </c>
      <c r="N26" s="65">
        <v>87</v>
      </c>
      <c r="O26" s="65" t="s">
        <v>150</v>
      </c>
      <c r="P26" s="65" t="s">
        <v>13</v>
      </c>
      <c r="Q26" s="65"/>
      <c r="R26" s="7" t="s">
        <v>206</v>
      </c>
    </row>
    <row r="27" spans="2:18" x14ac:dyDescent="0.25">
      <c r="B27" s="4"/>
      <c r="C27" s="16">
        <v>9</v>
      </c>
      <c r="D27" s="15"/>
      <c r="E27" s="15"/>
      <c r="F27" s="65"/>
      <c r="G27" s="9"/>
      <c r="H27" s="9"/>
      <c r="I27" s="24">
        <f t="shared" si="0"/>
        <v>0</v>
      </c>
      <c r="J27" s="25">
        <f t="shared" si="2"/>
        <v>0</v>
      </c>
      <c r="K27" s="18">
        <f t="shared" si="1"/>
        <v>0</v>
      </c>
      <c r="L27" s="65"/>
      <c r="M27" s="65"/>
      <c r="N27" s="65"/>
      <c r="O27" s="65"/>
      <c r="P27" s="65"/>
      <c r="Q27" s="65"/>
      <c r="R27" s="7"/>
    </row>
    <row r="28" spans="2:18" x14ac:dyDescent="0.25">
      <c r="B28" s="4"/>
      <c r="C28" s="16">
        <v>10</v>
      </c>
      <c r="D28" s="8"/>
      <c r="E28" s="15"/>
      <c r="F28" s="65"/>
      <c r="G28" s="9"/>
      <c r="H28" s="9"/>
      <c r="I28" s="24">
        <f t="shared" si="0"/>
        <v>0</v>
      </c>
      <c r="J28" s="25">
        <f t="shared" si="2"/>
        <v>0</v>
      </c>
      <c r="K28" s="18">
        <f t="shared" si="1"/>
        <v>0</v>
      </c>
      <c r="L28" s="65"/>
      <c r="M28" s="65"/>
      <c r="N28" s="65"/>
      <c r="O28" s="65"/>
      <c r="P28" s="65"/>
      <c r="Q28" s="65"/>
      <c r="R28" s="7"/>
    </row>
    <row r="29" spans="2:18" x14ac:dyDescent="0.2">
      <c r="E29" s="54" t="s">
        <v>132</v>
      </c>
      <c r="K29" s="18">
        <f>SUM(K19:K28)</f>
        <v>11.636111111111111</v>
      </c>
    </row>
    <row r="30" spans="2:18" ht="36" x14ac:dyDescent="0.25">
      <c r="C30" s="67" t="s">
        <v>23</v>
      </c>
      <c r="D30" s="68">
        <f>+K29</f>
        <v>11.636111111111111</v>
      </c>
      <c r="E30" s="42" t="s">
        <v>136</v>
      </c>
    </row>
    <row r="31" spans="2:18" x14ac:dyDescent="0.25">
      <c r="C31" s="67" t="s">
        <v>24</v>
      </c>
      <c r="D31" s="65">
        <v>8</v>
      </c>
    </row>
    <row r="32" spans="2:18" x14ac:dyDescent="0.2">
      <c r="C32" s="67" t="s">
        <v>25</v>
      </c>
      <c r="D32" s="68">
        <f>+D30-D31</f>
        <v>3.6361111111111111</v>
      </c>
      <c r="E32" s="54" t="s">
        <v>132</v>
      </c>
    </row>
    <row r="33" spans="3:6" ht="36" x14ac:dyDescent="0.25">
      <c r="C33" s="67" t="s">
        <v>27</v>
      </c>
      <c r="D33" s="68">
        <f>+K19+K20+K21+K22+K23</f>
        <v>11.636111111111111</v>
      </c>
      <c r="E33" s="42" t="s">
        <v>136</v>
      </c>
    </row>
    <row r="34" spans="3:6" ht="45" x14ac:dyDescent="0.25">
      <c r="C34" s="67" t="s">
        <v>28</v>
      </c>
      <c r="D34" s="65">
        <v>5</v>
      </c>
      <c r="E34" s="66" t="str">
        <f>+E15</f>
        <v>Gerencia de proyectos</v>
      </c>
      <c r="F34" s="66" t="str">
        <f>+E16</f>
        <v>En redes de transmisión y/o instalación y/o operación de equipos de telecomunicaciones</v>
      </c>
    </row>
    <row r="35" spans="3:6" x14ac:dyDescent="0.25">
      <c r="C35" s="67" t="s">
        <v>26</v>
      </c>
      <c r="D35" s="68">
        <f>+D33-D34</f>
        <v>6.6361111111111111</v>
      </c>
      <c r="E35" s="68"/>
      <c r="F35" s="68">
        <f>+K19+K20+K21+K22+K23</f>
        <v>11.636111111111111</v>
      </c>
    </row>
    <row r="37" spans="3:6" ht="36" x14ac:dyDescent="0.25">
      <c r="C37" s="67" t="s">
        <v>91</v>
      </c>
      <c r="D37" s="42" t="s">
        <v>150</v>
      </c>
    </row>
  </sheetData>
  <mergeCells count="13">
    <mergeCell ref="P17:Q17"/>
    <mergeCell ref="D4:D5"/>
    <mergeCell ref="E4:E5"/>
    <mergeCell ref="F4:F5"/>
    <mergeCell ref="G4:G5"/>
    <mergeCell ref="H4:H5"/>
    <mergeCell ref="I4:L5"/>
    <mergeCell ref="G18:H18"/>
    <mergeCell ref="I6:L6"/>
    <mergeCell ref="I7:L7"/>
    <mergeCell ref="I8:L8"/>
    <mergeCell ref="C14:E14"/>
    <mergeCell ref="C15:D16"/>
  </mergeCells>
  <conditionalFormatting sqref="A1:XFD3 A4:I4 A5:H5 A6:I6 M4:XFD8 A9:XFD14 A15:C15 E15:XFD16 A16:B16 A7:C8 A17:XFD25 A27:XFD1048576 A26:Q26 S26:XFD26">
    <cfRule type="cellIs" dxfId="305" priority="7" operator="equal">
      <formula>"NO"</formula>
    </cfRule>
    <cfRule type="cellIs" dxfId="304" priority="8" operator="equal">
      <formula>"SI"</formula>
    </cfRule>
  </conditionalFormatting>
  <conditionalFormatting sqref="D7:I7">
    <cfRule type="cellIs" dxfId="303" priority="5" operator="equal">
      <formula>"NO"</formula>
    </cfRule>
    <cfRule type="cellIs" dxfId="302" priority="6" operator="equal">
      <formula>"SI"</formula>
    </cfRule>
  </conditionalFormatting>
  <conditionalFormatting sqref="D8:I8">
    <cfRule type="cellIs" dxfId="301" priority="3" operator="equal">
      <formula>"NO"</formula>
    </cfRule>
    <cfRule type="cellIs" dxfId="300" priority="4" operator="equal">
      <formula>"SI"</formula>
    </cfRule>
  </conditionalFormatting>
  <conditionalFormatting sqref="R26">
    <cfRule type="cellIs" dxfId="299" priority="1" operator="equal">
      <formula>"NO"</formula>
    </cfRule>
    <cfRule type="cellIs" dxfId="298" priority="2" operator="equal">
      <formula>"SI"</formula>
    </cfRule>
  </conditionalFormatting>
  <dataValidations count="1">
    <dataValidation type="list" allowBlank="1" showInputMessage="1" showErrorMessage="1" sqref="Q19:Q28">
      <formula1>$E$15:$E$16</formula1>
    </dataValidation>
  </dataValidations>
  <pageMargins left="0.7" right="0.7" top="0.75" bottom="0.75" header="0.3" footer="0.3"/>
  <pageSetup scale="2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B2:Q32"/>
  <sheetViews>
    <sheetView zoomScale="85" zoomScaleNormal="85" zoomScaleSheetLayoutView="10" workbookViewId="0">
      <selection activeCell="A18" sqref="A18"/>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4.285156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6" width="16.42578125" style="11" customWidth="1"/>
    <col min="17" max="17" width="65" style="4" customWidth="1"/>
    <col min="18" max="16384" width="11.42578125" style="4"/>
  </cols>
  <sheetData>
    <row r="2" spans="2:17" x14ac:dyDescent="0.25">
      <c r="B2" s="12" t="s">
        <v>69</v>
      </c>
      <c r="C2" s="3" t="s">
        <v>70</v>
      </c>
    </row>
    <row r="3" spans="2:17" ht="14.45" x14ac:dyDescent="0.35">
      <c r="B3" s="12"/>
      <c r="C3" s="3"/>
    </row>
    <row r="4" spans="2:17" ht="21" customHeight="1" x14ac:dyDescent="0.25">
      <c r="B4" s="12"/>
      <c r="C4" s="66" t="s">
        <v>87</v>
      </c>
      <c r="D4" s="96" t="s">
        <v>18</v>
      </c>
      <c r="E4" s="96" t="s">
        <v>7</v>
      </c>
      <c r="F4" s="96" t="s">
        <v>19</v>
      </c>
      <c r="G4" s="96" t="s">
        <v>63</v>
      </c>
      <c r="H4" s="96" t="s">
        <v>8</v>
      </c>
      <c r="I4" s="94" t="s">
        <v>9</v>
      </c>
      <c r="J4" s="94"/>
      <c r="K4" s="94"/>
      <c r="L4" s="94"/>
    </row>
    <row r="5" spans="2:17" ht="35.25" customHeight="1" x14ac:dyDescent="0.25">
      <c r="B5" s="12"/>
      <c r="C5" s="26" t="s">
        <v>207</v>
      </c>
      <c r="D5" s="97"/>
      <c r="E5" s="97"/>
      <c r="F5" s="97" t="s">
        <v>19</v>
      </c>
      <c r="G5" s="97"/>
      <c r="H5" s="97"/>
      <c r="I5" s="94"/>
      <c r="J5" s="94"/>
      <c r="K5" s="94"/>
      <c r="L5" s="94"/>
    </row>
    <row r="6" spans="2:17" ht="45" x14ac:dyDescent="0.25">
      <c r="C6" s="2" t="s">
        <v>88</v>
      </c>
      <c r="D6" s="65" t="s">
        <v>208</v>
      </c>
      <c r="E6" s="65" t="s">
        <v>209</v>
      </c>
      <c r="F6" s="9">
        <v>36396</v>
      </c>
      <c r="G6" s="65">
        <v>95</v>
      </c>
      <c r="H6" s="42" t="s">
        <v>136</v>
      </c>
      <c r="I6" s="93" t="s">
        <v>169</v>
      </c>
      <c r="J6" s="93"/>
      <c r="K6" s="93"/>
      <c r="L6" s="93"/>
    </row>
    <row r="7" spans="2:17" ht="36" x14ac:dyDescent="0.25">
      <c r="C7" s="2" t="s">
        <v>89</v>
      </c>
      <c r="D7" s="65" t="s">
        <v>210</v>
      </c>
      <c r="E7" s="65" t="s">
        <v>211</v>
      </c>
      <c r="F7" s="9">
        <v>40631</v>
      </c>
      <c r="G7" s="65">
        <v>96</v>
      </c>
      <c r="H7" s="42" t="s">
        <v>136</v>
      </c>
      <c r="I7" s="93" t="s">
        <v>169</v>
      </c>
      <c r="J7" s="93"/>
      <c r="K7" s="93"/>
      <c r="L7" s="93"/>
    </row>
    <row r="8" spans="2:17" ht="36" x14ac:dyDescent="0.25">
      <c r="C8" s="2" t="s">
        <v>92</v>
      </c>
      <c r="D8" s="65" t="s">
        <v>150</v>
      </c>
      <c r="E8" s="65" t="s">
        <v>150</v>
      </c>
      <c r="F8" s="9" t="s">
        <v>150</v>
      </c>
      <c r="G8" s="65" t="s">
        <v>150</v>
      </c>
      <c r="H8" s="58"/>
      <c r="I8" s="93" t="s">
        <v>169</v>
      </c>
      <c r="J8" s="93"/>
      <c r="K8" s="93"/>
      <c r="L8" s="93"/>
    </row>
    <row r="9" spans="2:17" ht="14.45" x14ac:dyDescent="0.35">
      <c r="C9" s="14"/>
      <c r="D9" s="14"/>
      <c r="E9" s="14"/>
      <c r="F9" s="14"/>
      <c r="G9" s="14"/>
      <c r="H9" s="14"/>
    </row>
    <row r="10" spans="2:17" ht="36" x14ac:dyDescent="0.25">
      <c r="C10" s="2" t="s">
        <v>76</v>
      </c>
      <c r="D10" s="42" t="s">
        <v>136</v>
      </c>
      <c r="E10" s="14"/>
      <c r="F10" s="14"/>
      <c r="G10" s="14"/>
      <c r="H10" s="14"/>
    </row>
    <row r="11" spans="2:17" ht="60" x14ac:dyDescent="0.25">
      <c r="C11" s="2" t="s">
        <v>86</v>
      </c>
      <c r="D11" s="42" t="s">
        <v>136</v>
      </c>
      <c r="E11" s="14"/>
      <c r="F11" s="14"/>
      <c r="G11" s="14"/>
      <c r="H11" s="14"/>
    </row>
    <row r="12" spans="2:17" ht="43.5" x14ac:dyDescent="0.35">
      <c r="C12" s="2" t="s">
        <v>80</v>
      </c>
      <c r="D12" s="42" t="s">
        <v>136</v>
      </c>
      <c r="E12" s="14"/>
      <c r="F12" s="14"/>
      <c r="G12" s="14"/>
      <c r="H12" s="14"/>
    </row>
    <row r="14" spans="2:17" ht="45" customHeight="1" x14ac:dyDescent="0.25">
      <c r="C14" s="95" t="s">
        <v>90</v>
      </c>
      <c r="D14" s="95"/>
      <c r="E14" s="95"/>
    </row>
    <row r="15" spans="2:17" x14ac:dyDescent="0.25">
      <c r="P15" s="66" t="s">
        <v>22</v>
      </c>
    </row>
    <row r="16" spans="2:17" ht="60" x14ac:dyDescent="0.25">
      <c r="B16" s="4"/>
      <c r="C16" s="66" t="s">
        <v>15</v>
      </c>
      <c r="D16" s="66" t="s">
        <v>77</v>
      </c>
      <c r="E16" s="66" t="s">
        <v>78</v>
      </c>
      <c r="F16" s="66" t="s">
        <v>79</v>
      </c>
      <c r="G16" s="94" t="s">
        <v>5</v>
      </c>
      <c r="H16" s="94"/>
      <c r="I16" s="66" t="s">
        <v>10</v>
      </c>
      <c r="J16" s="66" t="s">
        <v>11</v>
      </c>
      <c r="K16" s="66" t="s">
        <v>12</v>
      </c>
      <c r="L16" s="66" t="s">
        <v>16</v>
      </c>
      <c r="M16" s="66" t="s">
        <v>20</v>
      </c>
      <c r="N16" s="66" t="s">
        <v>21</v>
      </c>
      <c r="O16" s="66" t="s">
        <v>8</v>
      </c>
      <c r="P16" s="66" t="s">
        <v>13</v>
      </c>
      <c r="Q16" s="66" t="s">
        <v>9</v>
      </c>
    </row>
    <row r="17" spans="2:17" ht="30" x14ac:dyDescent="0.25">
      <c r="B17" s="4"/>
      <c r="C17" s="16">
        <v>1</v>
      </c>
      <c r="D17" s="15" t="s">
        <v>212</v>
      </c>
      <c r="E17" s="15" t="s">
        <v>207</v>
      </c>
      <c r="F17" s="65" t="s">
        <v>150</v>
      </c>
      <c r="G17" s="9">
        <v>38139</v>
      </c>
      <c r="H17" s="9">
        <v>39853</v>
      </c>
      <c r="I17" s="24">
        <f t="shared" ref="I17:I26" si="0">+H17-G17</f>
        <v>1714</v>
      </c>
      <c r="J17" s="25">
        <f>+I17/30</f>
        <v>57.133333333333333</v>
      </c>
      <c r="K17" s="63"/>
      <c r="L17" s="65" t="s">
        <v>136</v>
      </c>
      <c r="M17" s="65">
        <v>97</v>
      </c>
      <c r="N17" s="65">
        <v>97</v>
      </c>
      <c r="O17" s="65" t="s">
        <v>150</v>
      </c>
      <c r="P17" s="65" t="s">
        <v>13</v>
      </c>
      <c r="Q17" s="7" t="s">
        <v>151</v>
      </c>
    </row>
    <row r="18" spans="2:17" ht="165" x14ac:dyDescent="0.25">
      <c r="B18" s="4"/>
      <c r="C18" s="16">
        <v>2</v>
      </c>
      <c r="D18" s="15" t="s">
        <v>205</v>
      </c>
      <c r="E18" s="15" t="s">
        <v>207</v>
      </c>
      <c r="F18" s="65" t="s">
        <v>136</v>
      </c>
      <c r="G18" s="9">
        <v>39861</v>
      </c>
      <c r="H18" s="9">
        <v>41592</v>
      </c>
      <c r="I18" s="24">
        <f>+H18-G18</f>
        <v>1731</v>
      </c>
      <c r="J18" s="25">
        <f>+I18/30</f>
        <v>57.7</v>
      </c>
      <c r="K18" s="63"/>
      <c r="L18" s="65" t="s">
        <v>136</v>
      </c>
      <c r="M18" s="65">
        <v>99</v>
      </c>
      <c r="N18" s="65">
        <v>99</v>
      </c>
      <c r="O18" s="65" t="s">
        <v>150</v>
      </c>
      <c r="P18" s="65" t="s">
        <v>13</v>
      </c>
      <c r="Q18" s="7" t="s">
        <v>213</v>
      </c>
    </row>
    <row r="19" spans="2:17" x14ac:dyDescent="0.25">
      <c r="B19" s="4"/>
      <c r="C19" s="16">
        <v>3</v>
      </c>
      <c r="D19" s="15"/>
      <c r="E19" s="15"/>
      <c r="F19" s="65"/>
      <c r="G19" s="9"/>
      <c r="H19" s="9"/>
      <c r="I19" s="24">
        <f t="shared" si="0"/>
        <v>0</v>
      </c>
      <c r="J19" s="25">
        <f t="shared" ref="J19:J26" si="1">+I19/30</f>
        <v>0</v>
      </c>
      <c r="K19" s="18">
        <f t="shared" ref="K19:K26" si="2">+J19/12</f>
        <v>0</v>
      </c>
      <c r="L19" s="65"/>
      <c r="M19" s="65"/>
      <c r="N19" s="65"/>
      <c r="O19" s="65"/>
      <c r="P19" s="65"/>
      <c r="Q19" s="7"/>
    </row>
    <row r="20" spans="2:17" x14ac:dyDescent="0.25">
      <c r="B20" s="4"/>
      <c r="C20" s="16">
        <v>4</v>
      </c>
      <c r="D20" s="15"/>
      <c r="E20" s="15"/>
      <c r="F20" s="65"/>
      <c r="G20" s="9"/>
      <c r="H20" s="9"/>
      <c r="I20" s="24">
        <f t="shared" si="0"/>
        <v>0</v>
      </c>
      <c r="J20" s="25">
        <f t="shared" si="1"/>
        <v>0</v>
      </c>
      <c r="K20" s="18">
        <f t="shared" si="2"/>
        <v>0</v>
      </c>
      <c r="L20" s="65"/>
      <c r="M20" s="65"/>
      <c r="N20" s="65"/>
      <c r="O20" s="65"/>
      <c r="P20" s="65"/>
      <c r="Q20" s="7"/>
    </row>
    <row r="21" spans="2:17" x14ac:dyDescent="0.25">
      <c r="B21" s="4"/>
      <c r="C21" s="16">
        <v>5</v>
      </c>
      <c r="D21" s="15"/>
      <c r="E21" s="15"/>
      <c r="F21" s="65"/>
      <c r="G21" s="9"/>
      <c r="H21" s="9"/>
      <c r="I21" s="24">
        <f t="shared" si="0"/>
        <v>0</v>
      </c>
      <c r="J21" s="25">
        <f t="shared" si="1"/>
        <v>0</v>
      </c>
      <c r="K21" s="18">
        <f t="shared" si="2"/>
        <v>0</v>
      </c>
      <c r="L21" s="65"/>
      <c r="M21" s="65"/>
      <c r="N21" s="65"/>
      <c r="O21" s="65"/>
      <c r="P21" s="65"/>
      <c r="Q21" s="7"/>
    </row>
    <row r="22" spans="2:17" x14ac:dyDescent="0.25">
      <c r="B22" s="4"/>
      <c r="C22" s="16">
        <v>6</v>
      </c>
      <c r="D22" s="15"/>
      <c r="E22" s="15"/>
      <c r="F22" s="65"/>
      <c r="G22" s="9"/>
      <c r="H22" s="9"/>
      <c r="I22" s="24">
        <f t="shared" si="0"/>
        <v>0</v>
      </c>
      <c r="J22" s="25">
        <f t="shared" si="1"/>
        <v>0</v>
      </c>
      <c r="K22" s="18">
        <f t="shared" si="2"/>
        <v>0</v>
      </c>
      <c r="L22" s="65"/>
      <c r="M22" s="65"/>
      <c r="N22" s="65"/>
      <c r="O22" s="65"/>
      <c r="P22" s="65"/>
      <c r="Q22" s="7"/>
    </row>
    <row r="23" spans="2:17" x14ac:dyDescent="0.25">
      <c r="B23" s="4"/>
      <c r="C23" s="16">
        <v>7</v>
      </c>
      <c r="D23" s="15"/>
      <c r="E23" s="15"/>
      <c r="F23" s="65"/>
      <c r="G23" s="17"/>
      <c r="H23" s="17"/>
      <c r="I23" s="24">
        <f>+H23-G23</f>
        <v>0</v>
      </c>
      <c r="J23" s="25">
        <f>+I23/30</f>
        <v>0</v>
      </c>
      <c r="K23" s="18">
        <f t="shared" si="2"/>
        <v>0</v>
      </c>
      <c r="L23" s="65"/>
      <c r="M23" s="65"/>
      <c r="N23" s="65"/>
      <c r="O23" s="65"/>
      <c r="P23" s="65"/>
      <c r="Q23" s="7"/>
    </row>
    <row r="24" spans="2:17" x14ac:dyDescent="0.25">
      <c r="B24" s="4"/>
      <c r="C24" s="16">
        <v>8</v>
      </c>
      <c r="D24" s="15"/>
      <c r="E24" s="15"/>
      <c r="F24" s="65"/>
      <c r="G24" s="17"/>
      <c r="H24" s="17"/>
      <c r="I24" s="24">
        <f>+H24-G24</f>
        <v>0</v>
      </c>
      <c r="J24" s="25">
        <f>+I24/30</f>
        <v>0</v>
      </c>
      <c r="K24" s="18">
        <f t="shared" si="2"/>
        <v>0</v>
      </c>
      <c r="L24" s="65"/>
      <c r="M24" s="65"/>
      <c r="N24" s="65"/>
      <c r="O24" s="65"/>
      <c r="P24" s="65"/>
      <c r="Q24" s="7"/>
    </row>
    <row r="25" spans="2:17" x14ac:dyDescent="0.25">
      <c r="B25" s="4"/>
      <c r="C25" s="16">
        <v>9</v>
      </c>
      <c r="D25" s="15"/>
      <c r="E25" s="15"/>
      <c r="F25" s="65"/>
      <c r="G25" s="9"/>
      <c r="H25" s="9"/>
      <c r="I25" s="24">
        <f t="shared" si="0"/>
        <v>0</v>
      </c>
      <c r="J25" s="25">
        <f t="shared" si="1"/>
        <v>0</v>
      </c>
      <c r="K25" s="18">
        <f t="shared" si="2"/>
        <v>0</v>
      </c>
      <c r="L25" s="65"/>
      <c r="M25" s="65"/>
      <c r="N25" s="65"/>
      <c r="O25" s="65"/>
      <c r="P25" s="65"/>
      <c r="Q25" s="7"/>
    </row>
    <row r="26" spans="2:17" x14ac:dyDescent="0.25">
      <c r="B26" s="4"/>
      <c r="C26" s="16">
        <v>10</v>
      </c>
      <c r="D26" s="8"/>
      <c r="E26" s="15"/>
      <c r="F26" s="65"/>
      <c r="G26" s="9"/>
      <c r="H26" s="9"/>
      <c r="I26" s="24">
        <f t="shared" si="0"/>
        <v>0</v>
      </c>
      <c r="J26" s="25">
        <f t="shared" si="1"/>
        <v>0</v>
      </c>
      <c r="K26" s="18">
        <f t="shared" si="2"/>
        <v>0</v>
      </c>
      <c r="L26" s="65"/>
      <c r="M26" s="65"/>
      <c r="N26" s="65"/>
      <c r="O26" s="65"/>
      <c r="P26" s="65"/>
      <c r="Q26" s="7"/>
    </row>
    <row r="27" spans="2:17" ht="33" customHeight="1" x14ac:dyDescent="0.2">
      <c r="E27" s="54" t="s">
        <v>132</v>
      </c>
      <c r="K27" s="18">
        <f>SUM(K17:K26)</f>
        <v>0</v>
      </c>
    </row>
    <row r="28" spans="2:17" ht="36" x14ac:dyDescent="0.25">
      <c r="C28" s="67" t="s">
        <v>23</v>
      </c>
      <c r="D28" s="68">
        <f>+K27</f>
        <v>0</v>
      </c>
      <c r="E28" s="42" t="s">
        <v>150</v>
      </c>
    </row>
    <row r="29" spans="2:17" x14ac:dyDescent="0.25">
      <c r="C29" s="67" t="s">
        <v>24</v>
      </c>
      <c r="D29" s="65">
        <v>4</v>
      </c>
    </row>
    <row r="30" spans="2:17" x14ac:dyDescent="0.2">
      <c r="C30" s="67" t="s">
        <v>25</v>
      </c>
      <c r="D30" s="68">
        <f>+D28-D29</f>
        <v>-4</v>
      </c>
      <c r="E30" s="54"/>
    </row>
    <row r="32" spans="2:17" ht="36" x14ac:dyDescent="0.25">
      <c r="C32" s="67" t="s">
        <v>91</v>
      </c>
      <c r="D32" s="42" t="s">
        <v>150</v>
      </c>
    </row>
  </sheetData>
  <mergeCells count="11">
    <mergeCell ref="I4:L5"/>
    <mergeCell ref="D4:D5"/>
    <mergeCell ref="E4:E5"/>
    <mergeCell ref="F4:F5"/>
    <mergeCell ref="G4:G5"/>
    <mergeCell ref="H4:H5"/>
    <mergeCell ref="I6:L6"/>
    <mergeCell ref="I7:L7"/>
    <mergeCell ref="I8:L8"/>
    <mergeCell ref="C14:E14"/>
    <mergeCell ref="G16:H16"/>
  </mergeCells>
  <conditionalFormatting sqref="A4:I4 A5:H5 A6:I6 A7:C7 A1:XFD3 M4:XFD8 A8:B8 A33:XFD1048576 A32:B32 E32:XFD32 A28:XFD31 A27:D27 F27:XFD27 A9:XFD16 A17:P17 A18:C18 A19:XFD26 E18:P18 R17:XFD18">
    <cfRule type="cellIs" dxfId="297" priority="17" operator="equal">
      <formula>"NO"</formula>
    </cfRule>
    <cfRule type="cellIs" dxfId="296" priority="18" operator="equal">
      <formula>"SI"</formula>
    </cfRule>
  </conditionalFormatting>
  <conditionalFormatting sqref="D7:I7">
    <cfRule type="cellIs" dxfId="295" priority="15" operator="equal">
      <formula>"NO"</formula>
    </cfRule>
    <cfRule type="cellIs" dxfId="294" priority="16" operator="equal">
      <formula>"SI"</formula>
    </cfRule>
  </conditionalFormatting>
  <conditionalFormatting sqref="C8">
    <cfRule type="cellIs" dxfId="293" priority="13" operator="equal">
      <formula>"NO"</formula>
    </cfRule>
    <cfRule type="cellIs" dxfId="292" priority="14" operator="equal">
      <formula>"SI"</formula>
    </cfRule>
  </conditionalFormatting>
  <conditionalFormatting sqref="D8:I8">
    <cfRule type="cellIs" dxfId="291" priority="11" operator="equal">
      <formula>"NO"</formula>
    </cfRule>
    <cfRule type="cellIs" dxfId="290" priority="12" operator="equal">
      <formula>"SI"</formula>
    </cfRule>
  </conditionalFormatting>
  <conditionalFormatting sqref="C32:D32">
    <cfRule type="cellIs" dxfId="289" priority="9" operator="equal">
      <formula>"NO"</formula>
    </cfRule>
    <cfRule type="cellIs" dxfId="288" priority="10" operator="equal">
      <formula>"SI"</formula>
    </cfRule>
  </conditionalFormatting>
  <conditionalFormatting sqref="E27">
    <cfRule type="cellIs" dxfId="287" priority="7" operator="equal">
      <formula>"NO"</formula>
    </cfRule>
    <cfRule type="cellIs" dxfId="286" priority="8" operator="equal">
      <formula>"SI"</formula>
    </cfRule>
  </conditionalFormatting>
  <conditionalFormatting sqref="Q17">
    <cfRule type="cellIs" dxfId="285" priority="5" operator="equal">
      <formula>"NO"</formula>
    </cfRule>
    <cfRule type="cellIs" dxfId="284" priority="6" operator="equal">
      <formula>"SI"</formula>
    </cfRule>
  </conditionalFormatting>
  <conditionalFormatting sqref="D18">
    <cfRule type="cellIs" dxfId="283" priority="3" operator="equal">
      <formula>"NO"</formula>
    </cfRule>
    <cfRule type="cellIs" dxfId="282" priority="4" operator="equal">
      <formula>"SI"</formula>
    </cfRule>
  </conditionalFormatting>
  <conditionalFormatting sqref="Q18">
    <cfRule type="cellIs" dxfId="281" priority="1" operator="equal">
      <formula>"NO"</formula>
    </cfRule>
    <cfRule type="cellIs" dxfId="280" priority="2" operator="equal">
      <formula>"SI"</formula>
    </cfRule>
  </conditionalFormatting>
  <pageMargins left="0.7" right="0.7" top="0.75" bottom="0.75" header="0.3" footer="0.3"/>
  <pageSetup scale="2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Experiencia (iradio)</vt:lpstr>
      <vt:lpstr>Director (iradio)</vt:lpstr>
      <vt:lpstr>Financiero (iradio)</vt:lpstr>
      <vt:lpstr>Técnico (iradio)</vt:lpstr>
      <vt:lpstr>Administrativo (iradio)</vt:lpstr>
      <vt:lpstr>PONDERABLES (iradio)</vt:lpstr>
      <vt:lpstr>Experiencia (Dico)</vt:lpstr>
      <vt:lpstr>Director (Dico)</vt:lpstr>
      <vt:lpstr>Financiero (Dico)</vt:lpstr>
      <vt:lpstr>Técnico (Dico)</vt:lpstr>
      <vt:lpstr>Administrativo (Dico)</vt:lpstr>
      <vt:lpstr>PONDERABLES (Dico)</vt:lpstr>
      <vt:lpstr>Experiencia (Huawei)</vt:lpstr>
      <vt:lpstr>Director (Huawei)</vt:lpstr>
      <vt:lpstr>Financiero (Huawei)</vt:lpstr>
      <vt:lpstr>Técnico (Huawei)</vt:lpstr>
      <vt:lpstr>Administrativo (Huawei)</vt:lpstr>
      <vt:lpstr>PONDERABLES (Huawei)</vt:lpstr>
      <vt:lpstr>Experiencia (Balum)</vt:lpstr>
      <vt:lpstr>Director (Balum)</vt:lpstr>
      <vt:lpstr>Financiero (Balum)</vt:lpstr>
      <vt:lpstr>Técnico (Balum)</vt:lpstr>
      <vt:lpstr>Administrativo (Balum)</vt:lpstr>
      <vt:lpstr>PONDERABLES (Balum)</vt:lpstr>
      <vt:lpstr>Experiencia (OSC)</vt:lpstr>
      <vt:lpstr>Director (OSC)</vt:lpstr>
      <vt:lpstr>Financiero (OSC)</vt:lpstr>
      <vt:lpstr>Técnico (OSC)</vt:lpstr>
      <vt:lpstr>Administrativo (OSC)</vt:lpstr>
      <vt:lpstr>PONDERABLES (OSC)</vt:lpstr>
      <vt:lpstr>INFORME CONSOLIDADO</vt:lpstr>
      <vt:lpstr>'INFORME CONSOLIDADO'!Área_de_impresión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orlandobernal1</dc:creator>
  <cp:lastModifiedBy>Claudia Milena Collazos Saenz</cp:lastModifiedBy>
  <dcterms:created xsi:type="dcterms:W3CDTF">2013-09-05T23:29:54Z</dcterms:created>
  <dcterms:modified xsi:type="dcterms:W3CDTF">2013-11-28T14:17:18Z</dcterms:modified>
</cp:coreProperties>
</file>