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3.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drawings/drawing4.xml" ContentType="application/vnd.openxmlformats-officedocument.drawing+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drawings/drawing5.xml" ContentType="application/vnd.openxmlformats-officedocument.drawing+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200" windowHeight="7335" tabRatio="871" firstSheet="24" activeTab="30"/>
  </bookViews>
  <sheets>
    <sheet name="Experiencia (iradio)" sheetId="2" r:id="rId1"/>
    <sheet name="Director (iradio)" sheetId="3" r:id="rId2"/>
    <sheet name="Financiero (iradio)" sheetId="30" r:id="rId3"/>
    <sheet name="Técnico (iradio)" sheetId="31" r:id="rId4"/>
    <sheet name="Administrativo (iradio)" sheetId="32" r:id="rId5"/>
    <sheet name="PONDERABLES (iradio)" sheetId="18" r:id="rId6"/>
    <sheet name="Experiencia (Dico)" sheetId="34" r:id="rId7"/>
    <sheet name="Director (Dico)" sheetId="35" r:id="rId8"/>
    <sheet name="Financiero (Dico)" sheetId="36" r:id="rId9"/>
    <sheet name="Técnico (Dico)" sheetId="37" r:id="rId10"/>
    <sheet name="Administrativo (Dico)" sheetId="38" r:id="rId11"/>
    <sheet name="PONDERABLES (Dico)" sheetId="39" r:id="rId12"/>
    <sheet name="Experiencia (Huawei)" sheetId="40" r:id="rId13"/>
    <sheet name="Director (Huawei)" sheetId="41" r:id="rId14"/>
    <sheet name="Financiero (Huawei)" sheetId="42" r:id="rId15"/>
    <sheet name="Técnico (Huawei)" sheetId="43" r:id="rId16"/>
    <sheet name="Administrativo (Huawei)" sheetId="44" r:id="rId17"/>
    <sheet name="PONDERABLES (Huawei)" sheetId="45" r:id="rId18"/>
    <sheet name="Experiencia (Balum)" sheetId="46" r:id="rId19"/>
    <sheet name="Director (Balum)" sheetId="47" r:id="rId20"/>
    <sheet name="Financiero (Balum)" sheetId="48" r:id="rId21"/>
    <sheet name="Técnico (Balum)" sheetId="49" r:id="rId22"/>
    <sheet name="Administrativo (Balum)" sheetId="50" r:id="rId23"/>
    <sheet name="PONDERABLES (Balum)" sheetId="51" r:id="rId24"/>
    <sheet name="Experiencia (OSC)" sheetId="52" r:id="rId25"/>
    <sheet name="Director (OSC)" sheetId="53" r:id="rId26"/>
    <sheet name="Financiero (OSC)" sheetId="54" r:id="rId27"/>
    <sheet name="Técnico (OSC)" sheetId="55" r:id="rId28"/>
    <sheet name="Administrativo (OSC)" sheetId="56" r:id="rId29"/>
    <sheet name="PONDERABLES (OSC)" sheetId="57" r:id="rId30"/>
    <sheet name="INFORME CONSOLIDADO" sheetId="33" r:id="rId31"/>
  </sheets>
  <definedNames>
    <definedName name="_xlnm.Print_Area" localSheetId="30">'INFORME CONSOLIDADO'!$A$1:$Q$42</definedName>
  </definedNames>
  <calcPr calcId="145621"/>
</workbook>
</file>

<file path=xl/calcChain.xml><?xml version="1.0" encoding="utf-8"?>
<calcChain xmlns="http://schemas.openxmlformats.org/spreadsheetml/2006/main">
  <c r="K18" i="56" l="1"/>
  <c r="E35" i="53"/>
  <c r="D33" i="53"/>
  <c r="N35" i="33"/>
  <c r="N33" i="33"/>
  <c r="M35" i="33"/>
  <c r="M34" i="33"/>
  <c r="M33" i="33"/>
  <c r="L35" i="33"/>
  <c r="L33" i="33"/>
  <c r="K35" i="33"/>
  <c r="K34" i="33"/>
  <c r="K33" i="33"/>
  <c r="H38" i="33"/>
  <c r="H37" i="33"/>
  <c r="H36" i="33"/>
  <c r="H35" i="33"/>
  <c r="H34" i="33"/>
  <c r="H33" i="33"/>
  <c r="G39" i="33"/>
  <c r="G38" i="33"/>
  <c r="G37" i="33"/>
  <c r="G36" i="33"/>
  <c r="G35" i="33"/>
  <c r="G34" i="33"/>
  <c r="G33" i="33"/>
  <c r="F38" i="33"/>
  <c r="F37" i="33"/>
  <c r="F36" i="33"/>
  <c r="F35" i="33"/>
  <c r="F34" i="33"/>
  <c r="F33" i="33"/>
  <c r="E39" i="33"/>
  <c r="E38" i="33"/>
  <c r="E37" i="33"/>
  <c r="E36" i="33"/>
  <c r="E35" i="33"/>
  <c r="E34" i="33"/>
  <c r="E33" i="33"/>
  <c r="C33" i="33"/>
  <c r="D36" i="57"/>
  <c r="I27" i="56"/>
  <c r="J27" i="56" s="1"/>
  <c r="K27" i="56" s="1"/>
  <c r="J26" i="56"/>
  <c r="K26" i="56" s="1"/>
  <c r="I26" i="56"/>
  <c r="I25" i="56"/>
  <c r="J25" i="56" s="1"/>
  <c r="K25" i="56" s="1"/>
  <c r="I24" i="56"/>
  <c r="J24" i="56" s="1"/>
  <c r="K24" i="56" s="1"/>
  <c r="I23" i="56"/>
  <c r="J23" i="56" s="1"/>
  <c r="K23" i="56" s="1"/>
  <c r="J22" i="56"/>
  <c r="K22" i="56" s="1"/>
  <c r="I22" i="56"/>
  <c r="I21" i="56"/>
  <c r="J21" i="56" s="1"/>
  <c r="K21" i="56" s="1"/>
  <c r="I20" i="56"/>
  <c r="J20" i="56" s="1"/>
  <c r="K20" i="56" s="1"/>
  <c r="I19" i="56"/>
  <c r="J19" i="56" s="1"/>
  <c r="K19" i="56" s="1"/>
  <c r="J18" i="56"/>
  <c r="I18" i="56"/>
  <c r="G35" i="55"/>
  <c r="F35" i="55"/>
  <c r="E35" i="55"/>
  <c r="I29" i="55"/>
  <c r="J29" i="55" s="1"/>
  <c r="K29" i="55" s="1"/>
  <c r="I28" i="55"/>
  <c r="J28" i="55" s="1"/>
  <c r="K28" i="55" s="1"/>
  <c r="I27" i="55"/>
  <c r="J27" i="55" s="1"/>
  <c r="K27" i="55" s="1"/>
  <c r="J26" i="55"/>
  <c r="K26" i="55" s="1"/>
  <c r="I26" i="55"/>
  <c r="I25" i="55"/>
  <c r="J25" i="55" s="1"/>
  <c r="K25" i="55" s="1"/>
  <c r="I24" i="55"/>
  <c r="J24" i="55" s="1"/>
  <c r="K24" i="55" s="1"/>
  <c r="I23" i="55"/>
  <c r="J23" i="55" s="1"/>
  <c r="K23" i="55" s="1"/>
  <c r="J22" i="55"/>
  <c r="I22" i="55"/>
  <c r="I21" i="55"/>
  <c r="J21" i="55" s="1"/>
  <c r="I20" i="55"/>
  <c r="J20" i="55" s="1"/>
  <c r="I26" i="54"/>
  <c r="J26" i="54" s="1"/>
  <c r="K26" i="54" s="1"/>
  <c r="I25" i="54"/>
  <c r="J25" i="54" s="1"/>
  <c r="K25" i="54" s="1"/>
  <c r="J24" i="54"/>
  <c r="K24" i="54" s="1"/>
  <c r="I24" i="54"/>
  <c r="I23" i="54"/>
  <c r="J23" i="54" s="1"/>
  <c r="K23" i="54" s="1"/>
  <c r="I22" i="54"/>
  <c r="J22" i="54" s="1"/>
  <c r="K22" i="54" s="1"/>
  <c r="I21" i="54"/>
  <c r="J21" i="54" s="1"/>
  <c r="K21" i="54" s="1"/>
  <c r="J20" i="54"/>
  <c r="K20" i="54" s="1"/>
  <c r="I20" i="54"/>
  <c r="I19" i="54"/>
  <c r="J19" i="54" s="1"/>
  <c r="K19" i="54" s="1"/>
  <c r="I18" i="54"/>
  <c r="J18" i="54" s="1"/>
  <c r="K18" i="54" s="1"/>
  <c r="I17" i="54"/>
  <c r="J17" i="54" s="1"/>
  <c r="F34" i="53"/>
  <c r="E34" i="53"/>
  <c r="I28" i="53"/>
  <c r="J28" i="53" s="1"/>
  <c r="K28" i="53" s="1"/>
  <c r="I27" i="53"/>
  <c r="J27" i="53" s="1"/>
  <c r="K27" i="53" s="1"/>
  <c r="K26" i="53"/>
  <c r="J26" i="53"/>
  <c r="I26" i="53"/>
  <c r="J25" i="53"/>
  <c r="K25" i="53" s="1"/>
  <c r="I25" i="53"/>
  <c r="I24" i="53"/>
  <c r="J24" i="53" s="1"/>
  <c r="K24" i="53" s="1"/>
  <c r="I23" i="53"/>
  <c r="J23" i="53" s="1"/>
  <c r="K23" i="53" s="1"/>
  <c r="K22" i="53"/>
  <c r="J22" i="53"/>
  <c r="I22" i="53"/>
  <c r="J21" i="53"/>
  <c r="I21" i="53"/>
  <c r="I20" i="53"/>
  <c r="J20" i="53" s="1"/>
  <c r="K20" i="53" s="1"/>
  <c r="I19" i="53"/>
  <c r="J19" i="53" s="1"/>
  <c r="K19" i="53" s="1"/>
  <c r="K8" i="52"/>
  <c r="K9" i="52" s="1"/>
  <c r="K7" i="52"/>
  <c r="K6" i="52"/>
  <c r="K28" i="56" l="1"/>
  <c r="D29" i="56" s="1"/>
  <c r="D31" i="56" s="1"/>
  <c r="K30" i="55"/>
  <c r="D31" i="55" s="1"/>
  <c r="D33" i="55" s="1"/>
  <c r="D36" i="55"/>
  <c r="K27" i="54"/>
  <c r="D28" i="54" s="1"/>
  <c r="D30" i="54" s="1"/>
  <c r="K29" i="53"/>
  <c r="D30" i="53" s="1"/>
  <c r="D32" i="53" s="1"/>
  <c r="D35" i="53" l="1"/>
  <c r="G36" i="49" l="1"/>
  <c r="F36" i="49"/>
  <c r="D34" i="49"/>
  <c r="F36" i="47"/>
  <c r="E36" i="47"/>
  <c r="D34" i="47"/>
  <c r="K23" i="47"/>
  <c r="J21" i="47"/>
  <c r="I21" i="47"/>
  <c r="K18" i="50"/>
  <c r="N28" i="33"/>
  <c r="N26" i="33"/>
  <c r="M28" i="33"/>
  <c r="M27" i="33"/>
  <c r="M26" i="33"/>
  <c r="L28" i="33"/>
  <c r="L26" i="33"/>
  <c r="K28" i="33"/>
  <c r="K27" i="33"/>
  <c r="K26" i="33"/>
  <c r="H31" i="33"/>
  <c r="H30" i="33"/>
  <c r="H28" i="33"/>
  <c r="H27" i="33"/>
  <c r="H26" i="33"/>
  <c r="G32" i="33"/>
  <c r="G31" i="33"/>
  <c r="G30" i="33"/>
  <c r="G29" i="33"/>
  <c r="G28" i="33"/>
  <c r="G27" i="33"/>
  <c r="G26" i="33"/>
  <c r="F31" i="33"/>
  <c r="F30" i="33"/>
  <c r="F29" i="33"/>
  <c r="F28" i="33"/>
  <c r="F27" i="33"/>
  <c r="F26" i="33"/>
  <c r="E32" i="33"/>
  <c r="E31" i="33"/>
  <c r="E30" i="33"/>
  <c r="E29" i="33"/>
  <c r="E28" i="33"/>
  <c r="E27" i="33"/>
  <c r="E26" i="33"/>
  <c r="C26" i="33"/>
  <c r="D36" i="51"/>
  <c r="I27" i="50"/>
  <c r="J27" i="50" s="1"/>
  <c r="K27" i="50" s="1"/>
  <c r="I26" i="50"/>
  <c r="J26" i="50" s="1"/>
  <c r="K26" i="50" s="1"/>
  <c r="J25" i="50"/>
  <c r="K25" i="50" s="1"/>
  <c r="I25" i="50"/>
  <c r="I24" i="50"/>
  <c r="J24" i="50" s="1"/>
  <c r="K24" i="50" s="1"/>
  <c r="I23" i="50"/>
  <c r="J23" i="50" s="1"/>
  <c r="K23" i="50" s="1"/>
  <c r="I22" i="50"/>
  <c r="J22" i="50" s="1"/>
  <c r="K22" i="50" s="1"/>
  <c r="J21" i="50"/>
  <c r="K21" i="50" s="1"/>
  <c r="I21" i="50"/>
  <c r="I20" i="50"/>
  <c r="J20" i="50" s="1"/>
  <c r="I19" i="50"/>
  <c r="J19" i="50" s="1"/>
  <c r="I18" i="50"/>
  <c r="J18" i="50" s="1"/>
  <c r="G35" i="49"/>
  <c r="F35" i="49"/>
  <c r="E35" i="49"/>
  <c r="I29" i="49"/>
  <c r="J29" i="49" s="1"/>
  <c r="K29" i="49" s="1"/>
  <c r="I28" i="49"/>
  <c r="J28" i="49" s="1"/>
  <c r="K28" i="49" s="1"/>
  <c r="J27" i="49"/>
  <c r="K27" i="49" s="1"/>
  <c r="I27" i="49"/>
  <c r="I26" i="49"/>
  <c r="J26" i="49" s="1"/>
  <c r="K26" i="49" s="1"/>
  <c r="I25" i="49"/>
  <c r="J25" i="49" s="1"/>
  <c r="K25" i="49" s="1"/>
  <c r="G24" i="49"/>
  <c r="I24" i="49" s="1"/>
  <c r="J24" i="49" s="1"/>
  <c r="K24" i="49" s="1"/>
  <c r="G23" i="49"/>
  <c r="I23" i="49" s="1"/>
  <c r="J23" i="49" s="1"/>
  <c r="K23" i="49" s="1"/>
  <c r="I22" i="49"/>
  <c r="J22" i="49" s="1"/>
  <c r="K22" i="49" s="1"/>
  <c r="G21" i="49"/>
  <c r="I21" i="49" s="1"/>
  <c r="J21" i="49" s="1"/>
  <c r="K21" i="49" s="1"/>
  <c r="J20" i="49"/>
  <c r="K20" i="49" s="1"/>
  <c r="I20" i="49"/>
  <c r="I26" i="48"/>
  <c r="J26" i="48" s="1"/>
  <c r="K26" i="48" s="1"/>
  <c r="J25" i="48"/>
  <c r="K25" i="48" s="1"/>
  <c r="I25" i="48"/>
  <c r="I24" i="48"/>
  <c r="J24" i="48" s="1"/>
  <c r="K24" i="48" s="1"/>
  <c r="I23" i="48"/>
  <c r="J23" i="48" s="1"/>
  <c r="K23" i="48" s="1"/>
  <c r="I22" i="48"/>
  <c r="J22" i="48" s="1"/>
  <c r="K22" i="48" s="1"/>
  <c r="J21" i="48"/>
  <c r="K21" i="48" s="1"/>
  <c r="I21" i="48"/>
  <c r="I20" i="48"/>
  <c r="J20" i="48" s="1"/>
  <c r="K20" i="48" s="1"/>
  <c r="I19" i="48"/>
  <c r="J19" i="48" s="1"/>
  <c r="I18" i="48"/>
  <c r="J18" i="48" s="1"/>
  <c r="J17" i="48"/>
  <c r="I17" i="48"/>
  <c r="F35" i="47"/>
  <c r="E35" i="47"/>
  <c r="I29" i="47"/>
  <c r="J29" i="47" s="1"/>
  <c r="I28" i="47"/>
  <c r="J28" i="47" s="1"/>
  <c r="K28" i="47" s="1"/>
  <c r="I27" i="47"/>
  <c r="J27" i="47" s="1"/>
  <c r="K27" i="47" s="1"/>
  <c r="I26" i="47"/>
  <c r="J26" i="47" s="1"/>
  <c r="K26" i="47" s="1"/>
  <c r="I25" i="47"/>
  <c r="J25" i="47" s="1"/>
  <c r="K25" i="47" s="1"/>
  <c r="J24" i="47"/>
  <c r="K24" i="47" s="1"/>
  <c r="I24" i="47"/>
  <c r="I23" i="47"/>
  <c r="J23" i="47" s="1"/>
  <c r="J22" i="47"/>
  <c r="I22" i="47"/>
  <c r="I20" i="47"/>
  <c r="J20" i="47" s="1"/>
  <c r="K20" i="47" s="1"/>
  <c r="J19" i="47"/>
  <c r="K19" i="47" s="1"/>
  <c r="I19" i="47"/>
  <c r="K8" i="46"/>
  <c r="K7" i="46"/>
  <c r="K6" i="46"/>
  <c r="K27" i="48" l="1"/>
  <c r="D28" i="48" s="1"/>
  <c r="D30" i="48" s="1"/>
  <c r="K9" i="46"/>
  <c r="K28" i="50"/>
  <c r="D29" i="50" s="1"/>
  <c r="D31" i="50" s="1"/>
  <c r="K30" i="49"/>
  <c r="K30" i="47"/>
  <c r="D31" i="47" s="1"/>
  <c r="D33" i="47" s="1"/>
  <c r="D36" i="47"/>
  <c r="N21" i="33"/>
  <c r="N19" i="33"/>
  <c r="M21" i="33"/>
  <c r="M20" i="33"/>
  <c r="M19" i="33"/>
  <c r="L21" i="33"/>
  <c r="L19" i="33"/>
  <c r="K21" i="33"/>
  <c r="K20" i="33"/>
  <c r="K19" i="33"/>
  <c r="H24" i="33"/>
  <c r="H23" i="33"/>
  <c r="H22" i="33"/>
  <c r="H21" i="33"/>
  <c r="H20" i="33"/>
  <c r="H19" i="33"/>
  <c r="G25" i="33"/>
  <c r="G24" i="33"/>
  <c r="G23" i="33"/>
  <c r="G22" i="33"/>
  <c r="G21" i="33"/>
  <c r="G20" i="33"/>
  <c r="G19" i="33"/>
  <c r="F24" i="33"/>
  <c r="F23" i="33"/>
  <c r="F22" i="33"/>
  <c r="F21" i="33"/>
  <c r="F20" i="33"/>
  <c r="F19" i="33"/>
  <c r="E25" i="33"/>
  <c r="E24" i="33"/>
  <c r="E23" i="33"/>
  <c r="E22" i="33"/>
  <c r="E21" i="33"/>
  <c r="E20" i="33"/>
  <c r="E19" i="33"/>
  <c r="C19" i="33"/>
  <c r="D36" i="45"/>
  <c r="I27" i="44"/>
  <c r="J27" i="44" s="1"/>
  <c r="K27" i="44" s="1"/>
  <c r="I26" i="44"/>
  <c r="J26" i="44" s="1"/>
  <c r="K26" i="44" s="1"/>
  <c r="I25" i="44"/>
  <c r="J25" i="44" s="1"/>
  <c r="K25" i="44" s="1"/>
  <c r="I24" i="44"/>
  <c r="J24" i="44" s="1"/>
  <c r="K24" i="44" s="1"/>
  <c r="I23" i="44"/>
  <c r="J23" i="44" s="1"/>
  <c r="K23" i="44" s="1"/>
  <c r="I22" i="44"/>
  <c r="J22" i="44" s="1"/>
  <c r="K22" i="44" s="1"/>
  <c r="I21" i="44"/>
  <c r="J21" i="44" s="1"/>
  <c r="K21" i="44" s="1"/>
  <c r="J20" i="44"/>
  <c r="K20" i="44" s="1"/>
  <c r="I20" i="44"/>
  <c r="I19" i="44"/>
  <c r="J19" i="44" s="1"/>
  <c r="K19" i="44" s="1"/>
  <c r="I18" i="44"/>
  <c r="J18" i="44" s="1"/>
  <c r="D36" i="43"/>
  <c r="G35" i="43"/>
  <c r="F35" i="43"/>
  <c r="E35" i="43"/>
  <c r="J29" i="43"/>
  <c r="K29" i="43" s="1"/>
  <c r="I29" i="43"/>
  <c r="I28" i="43"/>
  <c r="J28" i="43" s="1"/>
  <c r="K28" i="43" s="1"/>
  <c r="I27" i="43"/>
  <c r="J27" i="43" s="1"/>
  <c r="K27" i="43" s="1"/>
  <c r="I26" i="43"/>
  <c r="J26" i="43" s="1"/>
  <c r="K26" i="43" s="1"/>
  <c r="J25" i="43"/>
  <c r="K25" i="43" s="1"/>
  <c r="I25" i="43"/>
  <c r="I24" i="43"/>
  <c r="J24" i="43" s="1"/>
  <c r="K24" i="43" s="1"/>
  <c r="I23" i="43"/>
  <c r="J23" i="43" s="1"/>
  <c r="K23" i="43" s="1"/>
  <c r="I22" i="43"/>
  <c r="J22" i="43" s="1"/>
  <c r="I21" i="43"/>
  <c r="J21" i="43" s="1"/>
  <c r="I20" i="43"/>
  <c r="J20" i="43" s="1"/>
  <c r="I26" i="42"/>
  <c r="J26" i="42" s="1"/>
  <c r="K26" i="42" s="1"/>
  <c r="I25" i="42"/>
  <c r="J25" i="42" s="1"/>
  <c r="K25" i="42" s="1"/>
  <c r="I24" i="42"/>
  <c r="J24" i="42" s="1"/>
  <c r="K24" i="42" s="1"/>
  <c r="J23" i="42"/>
  <c r="K23" i="42" s="1"/>
  <c r="I23" i="42"/>
  <c r="I22" i="42"/>
  <c r="J22" i="42" s="1"/>
  <c r="K22" i="42" s="1"/>
  <c r="I21" i="42"/>
  <c r="J21" i="42" s="1"/>
  <c r="K21" i="42" s="1"/>
  <c r="I20" i="42"/>
  <c r="J20" i="42" s="1"/>
  <c r="K20" i="42" s="1"/>
  <c r="I19" i="42"/>
  <c r="J19" i="42" s="1"/>
  <c r="K19" i="42" s="1"/>
  <c r="I18" i="42"/>
  <c r="J18" i="42" s="1"/>
  <c r="K18" i="42" s="1"/>
  <c r="I17" i="42"/>
  <c r="J17" i="42" s="1"/>
  <c r="F34" i="41"/>
  <c r="E34" i="41"/>
  <c r="I28" i="41"/>
  <c r="J28" i="41" s="1"/>
  <c r="K28" i="41" s="1"/>
  <c r="I27" i="41"/>
  <c r="J27" i="41" s="1"/>
  <c r="K27" i="41" s="1"/>
  <c r="J26" i="41"/>
  <c r="K26" i="41" s="1"/>
  <c r="I26" i="41"/>
  <c r="I25" i="41"/>
  <c r="J25" i="41" s="1"/>
  <c r="K25" i="41" s="1"/>
  <c r="I24" i="41"/>
  <c r="J24" i="41" s="1"/>
  <c r="K24" i="41" s="1"/>
  <c r="I23" i="41"/>
  <c r="J23" i="41" s="1"/>
  <c r="K23" i="41" s="1"/>
  <c r="I22" i="41"/>
  <c r="J22" i="41" s="1"/>
  <c r="I21" i="41"/>
  <c r="J21" i="41" s="1"/>
  <c r="J20" i="41"/>
  <c r="K20" i="41" s="1"/>
  <c r="I20" i="41"/>
  <c r="I19" i="41"/>
  <c r="J19" i="41" s="1"/>
  <c r="K19" i="41" s="1"/>
  <c r="I8" i="40"/>
  <c r="K8" i="40" s="1"/>
  <c r="I7" i="40"/>
  <c r="K7" i="40" s="1"/>
  <c r="K6" i="40"/>
  <c r="D36" i="49" l="1"/>
  <c r="D31" i="49"/>
  <c r="D33" i="49" s="1"/>
  <c r="K9" i="40"/>
  <c r="K28" i="44"/>
  <c r="D29" i="44" s="1"/>
  <c r="D31" i="44" s="1"/>
  <c r="K30" i="43"/>
  <c r="D31" i="43" s="1"/>
  <c r="D33" i="43" s="1"/>
  <c r="K27" i="42"/>
  <c r="D28" i="42" s="1"/>
  <c r="D30" i="42" s="1"/>
  <c r="F35" i="41"/>
  <c r="D33" i="41"/>
  <c r="D35" i="41" s="1"/>
  <c r="K29" i="41"/>
  <c r="D30" i="41" s="1"/>
  <c r="D32" i="41" s="1"/>
  <c r="N14" i="33" l="1"/>
  <c r="N12" i="33"/>
  <c r="M14" i="33"/>
  <c r="M13" i="33"/>
  <c r="M12" i="33"/>
  <c r="L14" i="33"/>
  <c r="L12" i="33"/>
  <c r="K14" i="33"/>
  <c r="K13" i="33"/>
  <c r="K12" i="33"/>
  <c r="P12" i="33" l="1"/>
  <c r="H17" i="33"/>
  <c r="H16" i="33"/>
  <c r="H15" i="33"/>
  <c r="H14" i="33"/>
  <c r="H13" i="33"/>
  <c r="H12" i="33"/>
  <c r="G18" i="33"/>
  <c r="G17" i="33"/>
  <c r="G16" i="33"/>
  <c r="G15" i="33"/>
  <c r="G14" i="33"/>
  <c r="G13" i="33"/>
  <c r="G12" i="33"/>
  <c r="F17" i="33"/>
  <c r="F16" i="33"/>
  <c r="F15" i="33"/>
  <c r="F14" i="33"/>
  <c r="F13" i="33"/>
  <c r="F12" i="33"/>
  <c r="E18" i="33"/>
  <c r="E17" i="33"/>
  <c r="E16" i="33"/>
  <c r="E15" i="33"/>
  <c r="E14" i="33"/>
  <c r="E13" i="33"/>
  <c r="E12" i="33"/>
  <c r="C12" i="33" l="1"/>
  <c r="D36" i="39"/>
  <c r="I27" i="38"/>
  <c r="J27" i="38" s="1"/>
  <c r="K27" i="38" s="1"/>
  <c r="I26" i="38"/>
  <c r="J26" i="38" s="1"/>
  <c r="K26" i="38" s="1"/>
  <c r="I25" i="38"/>
  <c r="J25" i="38" s="1"/>
  <c r="K25" i="38" s="1"/>
  <c r="I24" i="38"/>
  <c r="J24" i="38" s="1"/>
  <c r="K24" i="38" s="1"/>
  <c r="J23" i="38"/>
  <c r="K23" i="38" s="1"/>
  <c r="I23" i="38"/>
  <c r="I22" i="38"/>
  <c r="J22" i="38" s="1"/>
  <c r="K22" i="38" s="1"/>
  <c r="I21" i="38"/>
  <c r="J21" i="38" s="1"/>
  <c r="K21" i="38" s="1"/>
  <c r="I20" i="38"/>
  <c r="J20" i="38" s="1"/>
  <c r="K20" i="38" s="1"/>
  <c r="I19" i="38"/>
  <c r="J19" i="38" s="1"/>
  <c r="K19" i="38" s="1"/>
  <c r="K28" i="38" s="1"/>
  <c r="D29" i="38" s="1"/>
  <c r="D31" i="38" s="1"/>
  <c r="J18" i="38"/>
  <c r="I18" i="38"/>
  <c r="D36" i="37"/>
  <c r="G35" i="37"/>
  <c r="F35" i="37"/>
  <c r="E35" i="37"/>
  <c r="I29" i="37"/>
  <c r="J29" i="37" s="1"/>
  <c r="K29" i="37" s="1"/>
  <c r="I28" i="37"/>
  <c r="J28" i="37" s="1"/>
  <c r="K28" i="37" s="1"/>
  <c r="J27" i="37"/>
  <c r="K27" i="37" s="1"/>
  <c r="I27" i="37"/>
  <c r="I26" i="37"/>
  <c r="J26" i="37" s="1"/>
  <c r="K26" i="37" s="1"/>
  <c r="I25" i="37"/>
  <c r="J25" i="37" s="1"/>
  <c r="K25" i="37" s="1"/>
  <c r="I24" i="37"/>
  <c r="J24" i="37" s="1"/>
  <c r="I23" i="37"/>
  <c r="J23" i="37" s="1"/>
  <c r="K23" i="37" s="1"/>
  <c r="J22" i="37"/>
  <c r="K22" i="37" s="1"/>
  <c r="I22" i="37"/>
  <c r="I21" i="37"/>
  <c r="J21" i="37" s="1"/>
  <c r="K21" i="37" s="1"/>
  <c r="I20" i="37"/>
  <c r="J20" i="37" s="1"/>
  <c r="J26" i="36"/>
  <c r="K26" i="36" s="1"/>
  <c r="I26" i="36"/>
  <c r="I25" i="36"/>
  <c r="J25" i="36" s="1"/>
  <c r="K25" i="36" s="1"/>
  <c r="J24" i="36"/>
  <c r="K24" i="36" s="1"/>
  <c r="I24" i="36"/>
  <c r="I23" i="36"/>
  <c r="J23" i="36" s="1"/>
  <c r="K23" i="36" s="1"/>
  <c r="I22" i="36"/>
  <c r="J22" i="36" s="1"/>
  <c r="K22" i="36" s="1"/>
  <c r="I21" i="36"/>
  <c r="J21" i="36" s="1"/>
  <c r="K21" i="36" s="1"/>
  <c r="I20" i="36"/>
  <c r="J20" i="36" s="1"/>
  <c r="K20" i="36" s="1"/>
  <c r="I19" i="36"/>
  <c r="J19" i="36" s="1"/>
  <c r="K19" i="36" s="1"/>
  <c r="I18" i="36"/>
  <c r="J18" i="36" s="1"/>
  <c r="I17" i="36"/>
  <c r="J17" i="36" s="1"/>
  <c r="F34" i="35"/>
  <c r="E34" i="35"/>
  <c r="I28" i="35"/>
  <c r="J28" i="35" s="1"/>
  <c r="K28" i="35" s="1"/>
  <c r="I27" i="35"/>
  <c r="J27" i="35" s="1"/>
  <c r="K27" i="35" s="1"/>
  <c r="I26" i="35"/>
  <c r="J26" i="35" s="1"/>
  <c r="I25" i="35"/>
  <c r="J25" i="35" s="1"/>
  <c r="I24" i="35"/>
  <c r="J24" i="35" s="1"/>
  <c r="I23" i="35"/>
  <c r="J23" i="35" s="1"/>
  <c r="K23" i="35" s="1"/>
  <c r="I22" i="35"/>
  <c r="J22" i="35" s="1"/>
  <c r="K22" i="35" s="1"/>
  <c r="I21" i="35"/>
  <c r="J21" i="35" s="1"/>
  <c r="K21" i="35" s="1"/>
  <c r="I20" i="35"/>
  <c r="J20" i="35" s="1"/>
  <c r="K20" i="35" s="1"/>
  <c r="I19" i="35"/>
  <c r="J19" i="35" s="1"/>
  <c r="K19" i="35" s="1"/>
  <c r="R13" i="34"/>
  <c r="O13" i="34"/>
  <c r="P13" i="34" s="1"/>
  <c r="T13" i="34" s="1"/>
  <c r="R12" i="34"/>
  <c r="O12" i="34"/>
  <c r="P12" i="34" s="1"/>
  <c r="K8" i="34"/>
  <c r="K7" i="34"/>
  <c r="K6" i="34"/>
  <c r="K9" i="34" s="1"/>
  <c r="K30" i="37" l="1"/>
  <c r="D31" i="37" s="1"/>
  <c r="D33" i="37" s="1"/>
  <c r="K27" i="36"/>
  <c r="D28" i="36" s="1"/>
  <c r="D30" i="36" s="1"/>
  <c r="F35" i="35"/>
  <c r="D33" i="35"/>
  <c r="D35" i="35" s="1"/>
  <c r="K29" i="35"/>
  <c r="D30" i="35" s="1"/>
  <c r="D32" i="35" s="1"/>
  <c r="S12" i="34"/>
  <c r="S14" i="34" s="1"/>
  <c r="P14" i="34"/>
  <c r="T12" i="34"/>
  <c r="T14" i="34" s="1"/>
  <c r="S13" i="34"/>
  <c r="I26" i="3" l="1"/>
  <c r="J26" i="3" s="1"/>
  <c r="K26" i="3" s="1"/>
  <c r="I24" i="3"/>
  <c r="J24" i="3" s="1"/>
  <c r="K24" i="3" s="1"/>
  <c r="E35" i="3" s="1"/>
  <c r="I19" i="3"/>
  <c r="J19" i="3" s="1"/>
  <c r="I27" i="3"/>
  <c r="J27" i="3" s="1"/>
  <c r="K27" i="3" s="1"/>
  <c r="I28" i="3"/>
  <c r="J28" i="3" s="1"/>
  <c r="K28" i="3" s="1"/>
  <c r="K19" i="3" l="1"/>
  <c r="R8" i="2"/>
  <c r="K6" i="2"/>
  <c r="P33" i="33" l="1"/>
  <c r="P26" i="33"/>
  <c r="P19" i="33"/>
  <c r="C5" i="33"/>
  <c r="N7" i="33"/>
  <c r="N5" i="33"/>
  <c r="M7" i="33"/>
  <c r="M6" i="33"/>
  <c r="M5" i="33"/>
  <c r="L7" i="33"/>
  <c r="L5" i="33"/>
  <c r="K7" i="33"/>
  <c r="K6" i="33"/>
  <c r="K5" i="33"/>
  <c r="H10" i="33"/>
  <c r="H9" i="33"/>
  <c r="H8" i="33"/>
  <c r="H7" i="33"/>
  <c r="H6" i="33"/>
  <c r="H5" i="33"/>
  <c r="G11" i="33"/>
  <c r="G10" i="33"/>
  <c r="G9" i="33"/>
  <c r="G8" i="33"/>
  <c r="G7" i="33"/>
  <c r="G6" i="33"/>
  <c r="G5" i="33"/>
  <c r="F10" i="33"/>
  <c r="F9" i="33"/>
  <c r="F8" i="33"/>
  <c r="F7" i="33"/>
  <c r="F6" i="33"/>
  <c r="F5" i="33"/>
  <c r="E11" i="33"/>
  <c r="E10" i="33"/>
  <c r="E9" i="33"/>
  <c r="E8" i="33"/>
  <c r="E7" i="33"/>
  <c r="E6" i="33"/>
  <c r="E5" i="33"/>
  <c r="P5" i="33" l="1"/>
  <c r="D36" i="18"/>
  <c r="I27" i="32"/>
  <c r="J27" i="32" s="1"/>
  <c r="K27" i="32" s="1"/>
  <c r="I26" i="32"/>
  <c r="J26" i="32" s="1"/>
  <c r="K26" i="32" s="1"/>
  <c r="I25" i="32"/>
  <c r="J25" i="32" s="1"/>
  <c r="K25" i="32" s="1"/>
  <c r="I24" i="32"/>
  <c r="J24" i="32" s="1"/>
  <c r="K24" i="32" s="1"/>
  <c r="I23" i="32"/>
  <c r="J23" i="32" s="1"/>
  <c r="K23" i="32" s="1"/>
  <c r="I22" i="32"/>
  <c r="J22" i="32" s="1"/>
  <c r="K22" i="32" s="1"/>
  <c r="I21" i="32"/>
  <c r="J21" i="32" s="1"/>
  <c r="K21" i="32" s="1"/>
  <c r="I20" i="32"/>
  <c r="J20" i="32" s="1"/>
  <c r="K20" i="32" s="1"/>
  <c r="I19" i="32"/>
  <c r="J19" i="32" s="1"/>
  <c r="K19" i="32" s="1"/>
  <c r="I18" i="32"/>
  <c r="J18" i="32" s="1"/>
  <c r="K18" i="32" s="1"/>
  <c r="G35" i="31"/>
  <c r="F35" i="31"/>
  <c r="E35" i="31"/>
  <c r="I29" i="31"/>
  <c r="J29" i="31" s="1"/>
  <c r="K29" i="31" s="1"/>
  <c r="I28" i="31"/>
  <c r="J28" i="31" s="1"/>
  <c r="K28" i="31" s="1"/>
  <c r="I27" i="31"/>
  <c r="J27" i="31" s="1"/>
  <c r="K27" i="31" s="1"/>
  <c r="I26" i="31"/>
  <c r="J26" i="31" s="1"/>
  <c r="K26" i="31" s="1"/>
  <c r="I25" i="31"/>
  <c r="J25" i="31" s="1"/>
  <c r="I23" i="31"/>
  <c r="J23" i="31" s="1"/>
  <c r="K23" i="31" s="1"/>
  <c r="I22" i="31"/>
  <c r="J22" i="31" s="1"/>
  <c r="K22" i="31" s="1"/>
  <c r="I21" i="31"/>
  <c r="J21" i="31" s="1"/>
  <c r="K21" i="31" s="1"/>
  <c r="I24" i="31"/>
  <c r="J24" i="31" s="1"/>
  <c r="I20" i="31"/>
  <c r="J20" i="31" s="1"/>
  <c r="I26" i="30"/>
  <c r="J26" i="30" s="1"/>
  <c r="K26" i="30" s="1"/>
  <c r="I25" i="30"/>
  <c r="J25" i="30" s="1"/>
  <c r="K25" i="30" s="1"/>
  <c r="I24" i="30"/>
  <c r="J24" i="30" s="1"/>
  <c r="K24" i="30" s="1"/>
  <c r="I23" i="30"/>
  <c r="J23" i="30" s="1"/>
  <c r="K23" i="30" s="1"/>
  <c r="I22" i="30"/>
  <c r="J22" i="30" s="1"/>
  <c r="K22" i="30" s="1"/>
  <c r="I21" i="30"/>
  <c r="J21" i="30" s="1"/>
  <c r="K21" i="30" s="1"/>
  <c r="I20" i="30"/>
  <c r="J20" i="30" s="1"/>
  <c r="K20" i="30" s="1"/>
  <c r="I19" i="30"/>
  <c r="J19" i="30" s="1"/>
  <c r="K19" i="30" s="1"/>
  <c r="I18" i="30"/>
  <c r="J18" i="30" s="1"/>
  <c r="K18" i="30" s="1"/>
  <c r="I17" i="30"/>
  <c r="J17" i="30" s="1"/>
  <c r="K17" i="30" s="1"/>
  <c r="F34" i="3"/>
  <c r="E34" i="3"/>
  <c r="F36" i="31" l="1"/>
  <c r="G36" i="31"/>
  <c r="D34" i="31"/>
  <c r="D36" i="31" s="1"/>
  <c r="K30" i="31"/>
  <c r="D31" i="31" s="1"/>
  <c r="D33" i="31" s="1"/>
  <c r="K28" i="32"/>
  <c r="D29" i="32" s="1"/>
  <c r="D31" i="32" s="1"/>
  <c r="K27" i="30"/>
  <c r="D28" i="30" s="1"/>
  <c r="D30" i="30" s="1"/>
  <c r="K8" i="2" l="1"/>
  <c r="K7" i="2"/>
  <c r="I25" i="3" l="1"/>
  <c r="J25" i="3" s="1"/>
  <c r="K25" i="3" s="1"/>
  <c r="I23" i="3"/>
  <c r="J23" i="3" s="1"/>
  <c r="K23" i="3" s="1"/>
  <c r="I22" i="3"/>
  <c r="J22" i="3" s="1"/>
  <c r="K22" i="3" s="1"/>
  <c r="I20" i="3"/>
  <c r="J20" i="3" s="1"/>
  <c r="I21" i="3" l="1"/>
  <c r="J21" i="3" s="1"/>
  <c r="K21" i="3" s="1"/>
  <c r="K29" i="3" l="1"/>
  <c r="D30" i="3" s="1"/>
  <c r="D32" i="3" s="1"/>
  <c r="D33" i="3"/>
  <c r="D35" i="3" s="1"/>
  <c r="F35" i="3"/>
  <c r="K9" i="2"/>
</calcChain>
</file>

<file path=xl/comments1.xml><?xml version="1.0" encoding="utf-8"?>
<comments xmlns="http://schemas.openxmlformats.org/spreadsheetml/2006/main">
  <authors>
    <author>Orlando Alexander Bernal Diaz</author>
  </authors>
  <commentList>
    <comment ref="F5" authorId="0">
      <text>
        <r>
          <rPr>
            <sz val="10"/>
            <color indexed="81"/>
            <rFont val="Tahoma"/>
            <family val="2"/>
          </rPr>
          <t xml:space="preserve"> (En caso que la certificación no indique que el estado del contrato es liquidado, el proponente podrá adjuntar la correspondiente acta de liquidación y/o terminación debidamente suscrita). </t>
        </r>
      </text>
    </comment>
    <comment ref="G5" authorId="0">
      <text>
        <r>
          <rPr>
            <sz val="10"/>
            <color indexed="81"/>
            <rFont val="Tahoma"/>
            <family val="2"/>
          </rPr>
          <t>Las certificaciones que den cuenta de imposición de multas al contratista no serán tenidas en cuenta. La experiencia a tener en cuenta será en contratos ejecutados a satisfacción, entendiéndose por ésta, aquella en la cual el contratista no haya sido objeto de multas o declaratorias de incumplimiento.</t>
        </r>
      </text>
    </comment>
    <comment ref="H5" authorId="0">
      <text>
        <r>
          <rPr>
            <sz val="10"/>
            <color indexed="81"/>
            <rFont val="Tahoma"/>
            <family val="2"/>
          </rPr>
          <t>[Terminada dentro de los 10 años anteriores a 22 de Noviembre de 2013]</t>
        </r>
      </text>
    </comment>
    <comment ref="I5" authorId="0">
      <text>
        <r>
          <rPr>
            <sz val="10"/>
            <color indexed="81"/>
            <rFont val="Tahoma"/>
            <family val="2"/>
          </rPr>
          <t>Si el valor del contrato no fue pactado en pesos colombianos, RTVC hará la conversión a esta moneda, a la Tasa de Cambio correspondiente a la fecha de celebración del contrato certificado y expresará posteriormente el valor en salarios mínimos mensuales legales vigentes en la fecha de terminación del respectivo contrato.</t>
        </r>
      </text>
    </comment>
    <comment ref="L5" authorId="0">
      <text>
        <r>
          <rPr>
            <sz val="10"/>
            <color indexed="81"/>
            <rFont val="Tahoma"/>
            <family val="2"/>
          </rPr>
          <t>En caso de que el proponente acredite la operación de su red propia, deberá presentar certificación suscrita por su representante legal, con la siguiente información: 
a) Fecha de inicio y de terminación de las operaciones de la red. 
b) Periodo de operación de la red</t>
        </r>
      </text>
    </comment>
    <comment ref="Q5" authorId="0">
      <text>
        <r>
          <rPr>
            <sz val="10"/>
            <color indexed="81"/>
            <rFont val="Tahoma"/>
            <family val="2"/>
          </rPr>
          <t xml:space="preserve">Si el contrato que se pretende hacer valer como experiencia fue cedido o recibido en cesión, la certificación  deberá especificar la fecha de la cesión y discriminar el valor del contrato ejecutado por el cedente y el cesionario. 
</t>
        </r>
      </text>
    </comment>
    <comment ref="T5" authorId="0">
      <text>
        <r>
          <rPr>
            <sz val="10"/>
            <color indexed="81"/>
            <rFont val="Tahoma"/>
            <family val="2"/>
          </rPr>
          <t xml:space="preserve"> * La certificación deberá estar firmada por el funcionario competente para suscribirla
* En caso de que el proponente acredite la operación de su red propia, deberá presentar certificación suscrita por 
su representante legal, con la siguiente información: 
a) Fecha de inicio y de terminación de las operaciones de la red. 
b) Periodo de operación de la red</t>
        </r>
      </text>
    </comment>
  </commentList>
</comments>
</file>

<file path=xl/comments10.xml><?xml version="1.0" encoding="utf-8"?>
<comments xmlns="http://schemas.openxmlformats.org/spreadsheetml/2006/main">
  <authors>
    <author>Orlando Alexander Bernal Diaz</author>
  </authors>
  <commentList>
    <comment ref="C4" authorId="0">
      <text>
        <r>
          <rPr>
            <sz val="10"/>
            <color indexed="81"/>
            <rFont val="Tahoma"/>
            <family val="2"/>
          </rPr>
          <t>Fotocopia de la Cédula de ciudadanía</t>
        </r>
      </text>
    </comment>
    <comment ref="D4" authorId="0">
      <text>
        <r>
          <rPr>
            <sz val="9"/>
            <color indexed="81"/>
            <rFont val="Tahoma"/>
            <family val="2"/>
          </rPr>
          <t xml:space="preserve">Si se tratan de estudios obtenidos en el exterior, se deberá presentar la convalidación del título expedida por el  Ministerio de Educación – SNIES, de acuerdo con lo señalado en la Ley 30 de 1992 y la Resolución 5547 de 2005 
</t>
        </r>
      </text>
    </comment>
    <comment ref="E4" authorId="0">
      <text>
        <r>
          <rPr>
            <sz val="9"/>
            <color indexed="81"/>
            <rFont val="Tahoma"/>
            <family val="2"/>
          </rPr>
          <t xml:space="preserve">* Fotocopia del título profesional o del acta de grado. 
* Fotocopia del documento que acredite terminación de materias si fuere del caso expedido por la autoridad competente. 
</t>
        </r>
      </text>
    </comment>
    <comment ref="C17" authorId="0">
      <text>
        <r>
          <rPr>
            <sz val="9"/>
            <color indexed="81"/>
            <rFont val="Tahoma"/>
            <family val="2"/>
          </rPr>
          <t xml:space="preserve">Si el proponente es el mismo que certifica la experiencia del profesional propuesto, además de esta certificación, se deberá presentar fotocopia del contrato suscrito entre el proponente y el integrante del equipo de trabajo, a través del cual se realizaron los trabajos certificados. En caso de no existir contrato suscrito, deberá  allegar certificación de la junta directiva o junta de socios (la que corresponda), con el visto bueno del revisor  fiscal o contador (en caso de no existir revisor fiscal), para acreditar la experiencia del profesional propuesto. Las certificaciones que acrediten la experiencia del personal propuesto, se considerarán expedidas bajo gravedad de  juramento. </t>
        </r>
      </text>
    </comment>
    <comment ref="D17" authorId="0">
      <text>
        <r>
          <rPr>
            <sz val="10"/>
            <color indexed="81"/>
            <rFont val="Tahoma"/>
            <family val="2"/>
          </rPr>
          <t>Las certificaciones de experiencia del recurso humano mínimo requerido serán expedidas por quienes directamente los contrataron o por la entidad para la que se realizaron los trabajos y en los que estos  participaron</t>
        </r>
      </text>
    </comment>
    <comment ref="G17" authorId="0">
      <text>
        <r>
          <rPr>
            <sz val="9"/>
            <color indexed="81"/>
            <rFont val="Tahoma"/>
            <family val="2"/>
          </rPr>
          <t xml:space="preserve">Las certificaciones de experiencia requieren que los trabajos o proyectos se encuentren terminados y que hayan sido realizados por la persona a la que se acredita la experiencia y que dicha experiencia corresponda con  la requerida para este proceso. Así mismo, las certificaciones deben establecer el tiempo de experiencia exigido en el rol certificado. </t>
        </r>
      </text>
    </comment>
    <comment ref="P17" authorId="0">
      <text>
        <r>
          <rPr>
            <sz val="9"/>
            <color indexed="81"/>
            <rFont val="Tahoma"/>
            <family val="2"/>
          </rPr>
          <t xml:space="preserve">La experiencia profesional se computará a partir de la terminación y aprobación del pensum académico  de educación superior de conformidad con el artículo 229 del Decreto 019 de 2012. </t>
        </r>
      </text>
    </comment>
  </commentList>
</comments>
</file>

<file path=xl/comments11.xml><?xml version="1.0" encoding="utf-8"?>
<comments xmlns="http://schemas.openxmlformats.org/spreadsheetml/2006/main">
  <authors>
    <author>Orlando Alexander Bernal Diaz</author>
  </authors>
  <commentList>
    <comment ref="F5" authorId="0">
      <text>
        <r>
          <rPr>
            <sz val="10"/>
            <color indexed="81"/>
            <rFont val="Tahoma"/>
            <family val="2"/>
          </rPr>
          <t xml:space="preserve"> (En caso que la certificación no indique que el estado del contrato es liquidado, el proponente podrá adjuntar la correspondiente acta de liquidación y/o terminación debidamente suscrita). </t>
        </r>
      </text>
    </comment>
    <comment ref="G5" authorId="0">
      <text>
        <r>
          <rPr>
            <sz val="10"/>
            <color indexed="81"/>
            <rFont val="Tahoma"/>
            <family val="2"/>
          </rPr>
          <t>Las certificaciones que den cuenta de imposición de multas al contratista no serán tenidas en cuenta. La experiencia a tener en cuenta será en contratos ejecutados a satisfacción, entendiéndose por ésta, aquella en la cual el contratista no haya sido objeto de multas o declaratorias de incumplimiento.</t>
        </r>
      </text>
    </comment>
    <comment ref="H5" authorId="0">
      <text>
        <r>
          <rPr>
            <sz val="10"/>
            <color indexed="81"/>
            <rFont val="Tahoma"/>
            <family val="2"/>
          </rPr>
          <t>[Terminada dentro de los 10 años anteriores a 22 de Noviembre de 2013]</t>
        </r>
      </text>
    </comment>
    <comment ref="I5" authorId="0">
      <text>
        <r>
          <rPr>
            <sz val="10"/>
            <color indexed="81"/>
            <rFont val="Tahoma"/>
            <family val="2"/>
          </rPr>
          <t>Si el valor del contrato no fue pactado en pesos colombianos, RTVC hará la conversión a esta moneda, a la Tasa de Cambio correspondiente a la fecha de celebración del contrato certificado y expresará posteriormente el valor en salarios mínimos mensuales legales vigentes en la fecha de terminación del respectivo contrato.</t>
        </r>
      </text>
    </comment>
    <comment ref="L5" authorId="0">
      <text>
        <r>
          <rPr>
            <sz val="10"/>
            <color indexed="81"/>
            <rFont val="Tahoma"/>
            <family val="2"/>
          </rPr>
          <t>En caso de que el proponente acredite la operación de su red propia, deberá presentar certificación suscrita por su representante legal, con la siguiente información: 
a) Fecha de inicio y de terminación de las operaciones de la red. 
b) Periodo de operación de la red</t>
        </r>
      </text>
    </comment>
    <comment ref="Q5" authorId="0">
      <text>
        <r>
          <rPr>
            <sz val="10"/>
            <color indexed="81"/>
            <rFont val="Tahoma"/>
            <family val="2"/>
          </rPr>
          <t xml:space="preserve">Si el contrato que se pretende hacer valer como experiencia fue cedido o recibido en cesión, la certificación  deberá especificar la fecha de la cesión y discriminar el valor del contrato ejecutado por el cedente y el cesionario. 
</t>
        </r>
      </text>
    </comment>
    <comment ref="T5" authorId="0">
      <text>
        <r>
          <rPr>
            <sz val="10"/>
            <color indexed="81"/>
            <rFont val="Tahoma"/>
            <family val="2"/>
          </rPr>
          <t xml:space="preserve"> * La certificación deberá estar firmada por el funcionario competente para suscribirla
* En caso de que el proponente acredite la operación de su red propia, deberá presentar certificación suscrita por 
su representante legal, con la siguiente información: 
a) Fecha de inicio y de terminación de las operaciones de la red. 
b) Periodo de operación de la red</t>
        </r>
      </text>
    </comment>
  </commentList>
</comments>
</file>

<file path=xl/comments12.xml><?xml version="1.0" encoding="utf-8"?>
<comments xmlns="http://schemas.openxmlformats.org/spreadsheetml/2006/main">
  <authors>
    <author>Orlando Alexander Bernal Diaz</author>
  </authors>
  <commentList>
    <comment ref="C4" authorId="0">
      <text>
        <r>
          <rPr>
            <sz val="10"/>
            <color indexed="81"/>
            <rFont val="Tahoma"/>
            <family val="2"/>
          </rPr>
          <t>Fotocopia de la Cédula de ciudadanía</t>
        </r>
      </text>
    </comment>
    <comment ref="D4" authorId="0">
      <text>
        <r>
          <rPr>
            <sz val="9"/>
            <color indexed="81"/>
            <rFont val="Tahoma"/>
            <family val="2"/>
          </rPr>
          <t xml:space="preserve">Si se tratan de estudios obtenidos en el exterior, se deberá presentar la convalidación del título expedida por el  Ministerio de Educación – SNIES, de acuerdo con lo señalado en la Ley 30 de 1992 y la Resolución 5547 de 2005 
</t>
        </r>
      </text>
    </comment>
    <comment ref="E4" authorId="0">
      <text>
        <r>
          <rPr>
            <sz val="9"/>
            <color indexed="81"/>
            <rFont val="Tahoma"/>
            <family val="2"/>
          </rPr>
          <t xml:space="preserve">* Fotocopia del título profesional o del acta de grado. 
* Fotocopia del documento que acredite terminación de materias si fuere del caso expedido por la autoridad competente. 
</t>
        </r>
      </text>
    </comment>
    <comment ref="C18" authorId="0">
      <text>
        <r>
          <rPr>
            <sz val="9"/>
            <color indexed="81"/>
            <rFont val="Tahoma"/>
            <family val="2"/>
          </rPr>
          <t xml:space="preserve">Si el proponente es el mismo que certifica la experiencia del profesional propuesto, además de esta certificación, se deberá presentar fotocopia del contrato suscrito entre el proponente y el integrante del equipo de trabajo, a través del cual se realizaron los trabajos certificados. En caso de no existir contrato suscrito, deberá  allegar certificación de la junta directiva o junta de socios (la que corresponda), con el visto bueno del revisor  fiscal o contador (en caso de no existir revisor fiscal), para acreditar la experiencia del profesional propuesto. Las certificaciones que acrediten la experiencia del personal propuesto, se considerarán expedidas bajo gravedad de  juramento. </t>
        </r>
      </text>
    </comment>
    <comment ref="D18" authorId="0">
      <text>
        <r>
          <rPr>
            <sz val="10"/>
            <color indexed="81"/>
            <rFont val="Tahoma"/>
            <family val="2"/>
          </rPr>
          <t>Las certificaciones de experiencia del recurso humano mínimo requerido serán expedidas por quienes directamente los contrataron o por la entidad para la que se realizaron los trabajos y en los que estos  participaron</t>
        </r>
      </text>
    </comment>
    <comment ref="G18" authorId="0">
      <text>
        <r>
          <rPr>
            <sz val="9"/>
            <color indexed="81"/>
            <rFont val="Tahoma"/>
            <family val="2"/>
          </rPr>
          <t xml:space="preserve">Las certificaciones de experiencia requieren que los trabajos o proyectos se encuentren terminados y que hayan sido realizados por la persona a la que se acredita la experiencia y que dicha experiencia corresponda con  la requerida para este proceso. Así mismo, las certificaciones deben establecer el tiempo de experiencia exigido en el rol certificado. </t>
        </r>
      </text>
    </comment>
    <comment ref="P18" authorId="0">
      <text>
        <r>
          <rPr>
            <sz val="9"/>
            <color indexed="81"/>
            <rFont val="Tahoma"/>
            <family val="2"/>
          </rPr>
          <t xml:space="preserve">La experiencia profesional se computará a partir de la terminación y aprobación del pensum académico  de educación superior de conformidad con el artículo 229 del Decreto 019 de 2012. </t>
        </r>
      </text>
    </comment>
  </commentList>
</comments>
</file>

<file path=xl/comments13.xml><?xml version="1.0" encoding="utf-8"?>
<comments xmlns="http://schemas.openxmlformats.org/spreadsheetml/2006/main">
  <authors>
    <author>Orlando Alexander Bernal Diaz</author>
  </authors>
  <commentList>
    <comment ref="C4" authorId="0">
      <text>
        <r>
          <rPr>
            <sz val="10"/>
            <color indexed="81"/>
            <rFont val="Tahoma"/>
            <family val="2"/>
          </rPr>
          <t>Fotocopia de la Cédula de ciudadanía</t>
        </r>
      </text>
    </comment>
    <comment ref="D4" authorId="0">
      <text>
        <r>
          <rPr>
            <sz val="9"/>
            <color indexed="81"/>
            <rFont val="Tahoma"/>
            <family val="2"/>
          </rPr>
          <t xml:space="preserve">Si se tratan de estudios obtenidos en el exterior, se deberá presentar la convalidación del título expedida por el  Ministerio de Educación – SNIES, de acuerdo con lo señalado en la Ley 30 de 1992 y la Resolución 5547 de 2005 
</t>
        </r>
      </text>
    </comment>
    <comment ref="E4" authorId="0">
      <text>
        <r>
          <rPr>
            <sz val="9"/>
            <color indexed="81"/>
            <rFont val="Tahoma"/>
            <family val="2"/>
          </rPr>
          <t xml:space="preserve">* Fotocopia del título profesional o del acta de grado. 
* Fotocopia del documento que acredite terminación de materias si fuere del caso expedido por la autoridad competente. 
</t>
        </r>
      </text>
    </comment>
    <comment ref="C16" authorId="0">
      <text>
        <r>
          <rPr>
            <sz val="9"/>
            <color indexed="81"/>
            <rFont val="Tahoma"/>
            <family val="2"/>
          </rPr>
          <t xml:space="preserve">Si el proponente es el mismo que certifica la experiencia del profesional propuesto, además de esta certificación, se deberá presentar fotocopia del contrato suscrito entre el proponente y el integrante del equipo de trabajo, a través del cual se realizaron los trabajos certificados. En caso de no existir contrato suscrito, deberá  allegar certificación de la junta directiva o junta de socios (la que corresponda), con el visto bueno del revisor  fiscal o contador (en caso de no existir revisor fiscal), para acreditar la experiencia del profesional propuesto. Las certificaciones que acrediten la experiencia del personal propuesto, se considerarán expedidas bajo gravedad de  juramento. </t>
        </r>
      </text>
    </comment>
    <comment ref="D16" authorId="0">
      <text>
        <r>
          <rPr>
            <sz val="10"/>
            <color indexed="81"/>
            <rFont val="Tahoma"/>
            <family val="2"/>
          </rPr>
          <t>Las certificaciones de experiencia del recurso humano mínimo requerido serán expedidas por quienes directamente los contrataron o por la entidad para la que se realizaron los trabajos y en los que estos  participaron</t>
        </r>
      </text>
    </comment>
    <comment ref="G16" authorId="0">
      <text>
        <r>
          <rPr>
            <sz val="9"/>
            <color indexed="81"/>
            <rFont val="Tahoma"/>
            <family val="2"/>
          </rPr>
          <t xml:space="preserve">Las certificaciones de experiencia requieren que los trabajos o proyectos se encuentren terminados y que hayan sido realizados por la persona a la que se acredita la experiencia y que dicha experiencia corresponda con  la requerida para este proceso. Así mismo, las certificaciones deben establecer el tiempo de experiencia exigido en el rol certificado. </t>
        </r>
      </text>
    </comment>
    <comment ref="P16" authorId="0">
      <text>
        <r>
          <rPr>
            <sz val="9"/>
            <color indexed="81"/>
            <rFont val="Tahoma"/>
            <family val="2"/>
          </rPr>
          <t xml:space="preserve">La experiencia profesional se computará a partir de la terminación y aprobación del pensum académico  de educación superior de conformidad con el artículo 229 del Decreto 019 de 2012. </t>
        </r>
      </text>
    </comment>
  </commentList>
</comments>
</file>

<file path=xl/comments14.xml><?xml version="1.0" encoding="utf-8"?>
<comments xmlns="http://schemas.openxmlformats.org/spreadsheetml/2006/main">
  <authors>
    <author>Orlando Alexander Bernal Diaz</author>
  </authors>
  <commentList>
    <comment ref="C4" authorId="0">
      <text>
        <r>
          <rPr>
            <sz val="10"/>
            <color indexed="81"/>
            <rFont val="Tahoma"/>
            <family val="2"/>
          </rPr>
          <t>Fotocopia de la Cédula de ciudadanía</t>
        </r>
      </text>
    </comment>
    <comment ref="D4" authorId="0">
      <text>
        <r>
          <rPr>
            <sz val="9"/>
            <color indexed="81"/>
            <rFont val="Tahoma"/>
            <family val="2"/>
          </rPr>
          <t xml:space="preserve">Si se tratan de estudios obtenidos en el exterior, se deberá presentar la convalidación del título expedida por el  Ministerio de Educación – SNIES, de acuerdo con lo señalado en la Ley 30 de 1992 y la Resolución 5547 de 2005 
</t>
        </r>
      </text>
    </comment>
    <comment ref="E4" authorId="0">
      <text>
        <r>
          <rPr>
            <sz val="9"/>
            <color indexed="81"/>
            <rFont val="Tahoma"/>
            <family val="2"/>
          </rPr>
          <t xml:space="preserve">* Fotocopia del título profesional o del acta de grado. 
* Fotocopia del documento que acredite terminación de materias si fuere del caso expedido por la autoridad competente. 
</t>
        </r>
      </text>
    </comment>
    <comment ref="C19" authorId="0">
      <text>
        <r>
          <rPr>
            <sz val="9"/>
            <color indexed="81"/>
            <rFont val="Tahoma"/>
            <family val="2"/>
          </rPr>
          <t xml:space="preserve">Si el proponente es el mismo que certifica la experiencia del profesional propuesto, además de esta certificación, se deberá presentar fotocopia del contrato suscrito entre el proponente y el integrante del equipo de trabajo, a través del cual se realizaron los trabajos certificados. En caso de no existir contrato suscrito, deberá  allegar certificación de la junta directiva o junta de socios (la que corresponda), con el visto bueno del revisor  fiscal o contador (en caso de no existir revisor fiscal), para acreditar la experiencia del profesional propuesto. Las certificaciones que acrediten la experiencia del personal propuesto, se considerarán expedidas bajo gravedad de  juramento. </t>
        </r>
      </text>
    </comment>
    <comment ref="D19" authorId="0">
      <text>
        <r>
          <rPr>
            <sz val="10"/>
            <color indexed="81"/>
            <rFont val="Tahoma"/>
            <family val="2"/>
          </rPr>
          <t>Las certificaciones de experiencia del recurso humano mínimo requerido serán expedidas por quienes directamente los contrataron o por la entidad para la que se realizaron los trabajos y en los que estos  participaron</t>
        </r>
      </text>
    </comment>
    <comment ref="G19" authorId="0">
      <text>
        <r>
          <rPr>
            <sz val="9"/>
            <color indexed="81"/>
            <rFont val="Tahoma"/>
            <family val="2"/>
          </rPr>
          <t xml:space="preserve">Las certificaciones de experiencia requieren que los trabajos o proyectos se encuentren terminados y que hayan sido realizados por la persona a la que se acredita la experiencia y que dicha experiencia corresponda con  la requerida para este proceso. Así mismo, las certificaciones deben establecer el tiempo de experiencia exigido en el rol certificado. </t>
        </r>
      </text>
    </comment>
    <comment ref="P19" authorId="0">
      <text>
        <r>
          <rPr>
            <sz val="9"/>
            <color indexed="81"/>
            <rFont val="Tahoma"/>
            <family val="2"/>
          </rPr>
          <t xml:space="preserve">La experiencia profesional se computará a partir de la terminación y aprobación del pensum académico  de educación superior de conformidad con el artículo 229 del Decreto 019 de 2012. </t>
        </r>
      </text>
    </comment>
  </commentList>
</comments>
</file>

<file path=xl/comments15.xml><?xml version="1.0" encoding="utf-8"?>
<comments xmlns="http://schemas.openxmlformats.org/spreadsheetml/2006/main">
  <authors>
    <author>Orlando Alexander Bernal Diaz</author>
  </authors>
  <commentList>
    <comment ref="C4" authorId="0">
      <text>
        <r>
          <rPr>
            <sz val="10"/>
            <color indexed="81"/>
            <rFont val="Tahoma"/>
            <family val="2"/>
          </rPr>
          <t>Fotocopia de la Cédula de ciudadanía</t>
        </r>
      </text>
    </comment>
    <comment ref="D4" authorId="0">
      <text>
        <r>
          <rPr>
            <sz val="9"/>
            <color indexed="81"/>
            <rFont val="Tahoma"/>
            <family val="2"/>
          </rPr>
          <t xml:space="preserve">Si se tratan de estudios obtenidos en el exterior, se deberá presentar la convalidación del título expedida por el  Ministerio de Educación – SNIES, de acuerdo con lo señalado en la Ley 30 de 1992 y la Resolución 5547 de 2005 
</t>
        </r>
      </text>
    </comment>
    <comment ref="E4" authorId="0">
      <text>
        <r>
          <rPr>
            <sz val="9"/>
            <color indexed="81"/>
            <rFont val="Tahoma"/>
            <family val="2"/>
          </rPr>
          <t xml:space="preserve">* Fotocopia del título profesional o del acta de grado. 
* Fotocopia del documento que acredite terminación de materias si fuere del caso expedido por la autoridad competente. 
</t>
        </r>
      </text>
    </comment>
    <comment ref="C17" authorId="0">
      <text>
        <r>
          <rPr>
            <sz val="9"/>
            <color indexed="81"/>
            <rFont val="Tahoma"/>
            <family val="2"/>
          </rPr>
          <t xml:space="preserve">Si el proponente es el mismo que certifica la experiencia del profesional propuesto, además de esta certificación, se deberá presentar fotocopia del contrato suscrito entre el proponente y el integrante del equipo de trabajo, a través del cual se realizaron los trabajos certificados. En caso de no existir contrato suscrito, deberá  allegar certificación de la junta directiva o junta de socios (la que corresponda), con el visto bueno del revisor  fiscal o contador (en caso de no existir revisor fiscal), para acreditar la experiencia del profesional propuesto. Las certificaciones que acrediten la experiencia del personal propuesto, se considerarán expedidas bajo gravedad de  juramento. </t>
        </r>
      </text>
    </comment>
    <comment ref="D17" authorId="0">
      <text>
        <r>
          <rPr>
            <sz val="10"/>
            <color indexed="81"/>
            <rFont val="Tahoma"/>
            <family val="2"/>
          </rPr>
          <t>Las certificaciones de experiencia del recurso humano mínimo requerido serán expedidas por quienes directamente los contrataron o por la entidad para la que se realizaron los trabajos y en los que estos  participaron</t>
        </r>
      </text>
    </comment>
    <comment ref="G17" authorId="0">
      <text>
        <r>
          <rPr>
            <sz val="9"/>
            <color indexed="81"/>
            <rFont val="Tahoma"/>
            <family val="2"/>
          </rPr>
          <t xml:space="preserve">Las certificaciones de experiencia requieren que los trabajos o proyectos se encuentren terminados y que hayan sido realizados por la persona a la que se acredita la experiencia y que dicha experiencia corresponda con  la requerida para este proceso. Así mismo, las certificaciones deben establecer el tiempo de experiencia exigido en el rol certificado. </t>
        </r>
      </text>
    </comment>
    <comment ref="P17" authorId="0">
      <text>
        <r>
          <rPr>
            <sz val="9"/>
            <color indexed="81"/>
            <rFont val="Tahoma"/>
            <family val="2"/>
          </rPr>
          <t xml:space="preserve">La experiencia profesional se computará a partir de la terminación y aprobación del pensum académico  de educación superior de conformidad con el artículo 229 del Decreto 019 de 2012. </t>
        </r>
      </text>
    </comment>
  </commentList>
</comments>
</file>

<file path=xl/comments16.xml><?xml version="1.0" encoding="utf-8"?>
<comments xmlns="http://schemas.openxmlformats.org/spreadsheetml/2006/main">
  <authors>
    <author>Orlando Alexander Bernal Diaz</author>
  </authors>
  <commentList>
    <comment ref="F5" authorId="0">
      <text>
        <r>
          <rPr>
            <sz val="10"/>
            <color indexed="81"/>
            <rFont val="Tahoma"/>
            <family val="2"/>
          </rPr>
          <t xml:space="preserve"> (En caso que la certificación no indique que el estado del contrato es liquidado, el proponente podrá adjuntar la correspondiente acta de liquidación y/o terminación debidamente suscrita). </t>
        </r>
      </text>
    </comment>
    <comment ref="G5" authorId="0">
      <text>
        <r>
          <rPr>
            <sz val="10"/>
            <color indexed="81"/>
            <rFont val="Tahoma"/>
            <family val="2"/>
          </rPr>
          <t>Las certificaciones que den cuenta de imposición de multas al contratista no serán tenidas en cuenta. La experiencia a tener en cuenta será en contratos ejecutados a satisfacción, entendiéndose por ésta, aquella en la cual el contratista no haya sido objeto de multas o declaratorias de incumplimiento.</t>
        </r>
      </text>
    </comment>
    <comment ref="H5" authorId="0">
      <text>
        <r>
          <rPr>
            <sz val="10"/>
            <color indexed="81"/>
            <rFont val="Tahoma"/>
            <family val="2"/>
          </rPr>
          <t>[Terminada dentro de los 10 años anteriores a 22 de Noviembre de 2013]</t>
        </r>
      </text>
    </comment>
    <comment ref="I5" authorId="0">
      <text>
        <r>
          <rPr>
            <sz val="10"/>
            <color indexed="81"/>
            <rFont val="Tahoma"/>
            <family val="2"/>
          </rPr>
          <t>Si el valor del contrato no fue pactado en pesos colombianos, RTVC hará la conversión a esta moneda, a la Tasa de Cambio correspondiente a la fecha de celebración del contrato certificado y expresará posteriormente el valor en salarios mínimos mensuales legales vigentes en la fecha de terminación del respectivo contrato.</t>
        </r>
      </text>
    </comment>
    <comment ref="L5" authorId="0">
      <text>
        <r>
          <rPr>
            <sz val="10"/>
            <color indexed="81"/>
            <rFont val="Tahoma"/>
            <family val="2"/>
          </rPr>
          <t>En caso de que el proponente acredite la operación de su red propia, deberá presentar certificación suscrita por su representante legal, con la siguiente información: 
a) Fecha de inicio y de terminación de las operaciones de la red. 
b) Periodo de operación de la red</t>
        </r>
      </text>
    </comment>
    <comment ref="Q5" authorId="0">
      <text>
        <r>
          <rPr>
            <sz val="10"/>
            <color indexed="81"/>
            <rFont val="Tahoma"/>
            <family val="2"/>
          </rPr>
          <t xml:space="preserve">Si el contrato que se pretende hacer valer como experiencia fue cedido o recibido en cesión, la certificación  deberá especificar la fecha de la cesión y discriminar el valor del contrato ejecutado por el cedente y el cesionario. 
</t>
        </r>
      </text>
    </comment>
    <comment ref="T5" authorId="0">
      <text>
        <r>
          <rPr>
            <sz val="10"/>
            <color indexed="81"/>
            <rFont val="Tahoma"/>
            <family val="2"/>
          </rPr>
          <t xml:space="preserve"> * La certificación deberá estar firmada por el funcionario competente para suscribirla
* En caso de que el proponente acredite la operación de su red propia, deberá presentar certificación suscrita por 
su representante legal, con la siguiente información: 
a) Fecha de inicio y de terminación de las operaciones de la red. 
b) Periodo de operación de la red</t>
        </r>
      </text>
    </comment>
  </commentList>
</comments>
</file>

<file path=xl/comments17.xml><?xml version="1.0" encoding="utf-8"?>
<comments xmlns="http://schemas.openxmlformats.org/spreadsheetml/2006/main">
  <authors>
    <author>Orlando Alexander Bernal Diaz</author>
  </authors>
  <commentList>
    <comment ref="C4" authorId="0">
      <text>
        <r>
          <rPr>
            <sz val="10"/>
            <color indexed="81"/>
            <rFont val="Tahoma"/>
            <family val="2"/>
          </rPr>
          <t>Fotocopia de la Cédula de ciudadanía</t>
        </r>
      </text>
    </comment>
    <comment ref="D4" authorId="0">
      <text>
        <r>
          <rPr>
            <sz val="9"/>
            <color indexed="81"/>
            <rFont val="Tahoma"/>
            <family val="2"/>
          </rPr>
          <t xml:space="preserve">Si se tratan de estudios obtenidos en el exterior, se deberá presentar la convalidación del título expedida por el  Ministerio de Educación – SNIES, de acuerdo con lo señalado en la Ley 30 de 1992 y la Resolución 5547 de 2005 
</t>
        </r>
      </text>
    </comment>
    <comment ref="E4" authorId="0">
      <text>
        <r>
          <rPr>
            <sz val="9"/>
            <color indexed="81"/>
            <rFont val="Tahoma"/>
            <family val="2"/>
          </rPr>
          <t xml:space="preserve">* Fotocopia del título profesional o del acta de grado. 
* Fotocopia del documento que acredite terminación de materias si fuere del caso expedido por la autoridad competente. 
</t>
        </r>
      </text>
    </comment>
    <comment ref="C18" authorId="0">
      <text>
        <r>
          <rPr>
            <sz val="9"/>
            <color indexed="81"/>
            <rFont val="Tahoma"/>
            <family val="2"/>
          </rPr>
          <t xml:space="preserve">Si el proponente es el mismo que certifica la experiencia del profesional propuesto, además de esta certificación, se deberá presentar fotocopia del contrato suscrito entre el proponente y el integrante del equipo de trabajo, a través del cual se realizaron los trabajos certificados. En caso de no existir contrato suscrito, deberá  allegar certificación de la junta directiva o junta de socios (la que corresponda), con el visto bueno del revisor  fiscal o contador (en caso de no existir revisor fiscal), para acreditar la experiencia del profesional propuesto. Las certificaciones que acrediten la experiencia del personal propuesto, se considerarán expedidas bajo gravedad de  juramento. </t>
        </r>
      </text>
    </comment>
    <comment ref="D18" authorId="0">
      <text>
        <r>
          <rPr>
            <sz val="10"/>
            <color indexed="81"/>
            <rFont val="Tahoma"/>
            <family val="2"/>
          </rPr>
          <t>Las certificaciones de experiencia del recurso humano mínimo requerido serán expedidas por quienes directamente los contrataron o por la entidad para la que se realizaron los trabajos y en los que estos  participaron</t>
        </r>
      </text>
    </comment>
    <comment ref="G18" authorId="0">
      <text>
        <r>
          <rPr>
            <sz val="9"/>
            <color indexed="81"/>
            <rFont val="Tahoma"/>
            <family val="2"/>
          </rPr>
          <t xml:space="preserve">Las certificaciones de experiencia requieren que los trabajos o proyectos se encuentren terminados y que hayan sido realizados por la persona a la que se acredita la experiencia y que dicha experiencia corresponda con  la requerida para este proceso. Así mismo, las certificaciones deben establecer el tiempo de experiencia exigido en el rol certificado. </t>
        </r>
      </text>
    </comment>
    <comment ref="P18" authorId="0">
      <text>
        <r>
          <rPr>
            <sz val="9"/>
            <color indexed="81"/>
            <rFont val="Tahoma"/>
            <family val="2"/>
          </rPr>
          <t xml:space="preserve">La experiencia profesional se computará a partir de la terminación y aprobación del pensum académico  de educación superior de conformidad con el artículo 229 del Decreto 019 de 2012. </t>
        </r>
      </text>
    </comment>
  </commentList>
</comments>
</file>

<file path=xl/comments18.xml><?xml version="1.0" encoding="utf-8"?>
<comments xmlns="http://schemas.openxmlformats.org/spreadsheetml/2006/main">
  <authors>
    <author>Orlando Alexander Bernal Diaz</author>
  </authors>
  <commentList>
    <comment ref="C4" authorId="0">
      <text>
        <r>
          <rPr>
            <sz val="10"/>
            <color indexed="81"/>
            <rFont val="Tahoma"/>
            <family val="2"/>
          </rPr>
          <t>Fotocopia de la Cédula de ciudadanía</t>
        </r>
      </text>
    </comment>
    <comment ref="D4" authorId="0">
      <text>
        <r>
          <rPr>
            <sz val="9"/>
            <color indexed="81"/>
            <rFont val="Tahoma"/>
            <family val="2"/>
          </rPr>
          <t xml:space="preserve">Si se tratan de estudios obtenidos en el exterior, se deberá presentar la convalidación del título expedida por el  Ministerio de Educación – SNIES, de acuerdo con lo señalado en la Ley 30 de 1992 y la Resolución 5547 de 2005 
</t>
        </r>
      </text>
    </comment>
    <comment ref="E4" authorId="0">
      <text>
        <r>
          <rPr>
            <sz val="9"/>
            <color indexed="81"/>
            <rFont val="Tahoma"/>
            <family val="2"/>
          </rPr>
          <t xml:space="preserve">* Fotocopia del título profesional o del acta de grado. 
* Fotocopia del documento que acredite terminación de materias si fuere del caso expedido por la autoridad competente. 
</t>
        </r>
      </text>
    </comment>
    <comment ref="C16" authorId="0">
      <text>
        <r>
          <rPr>
            <sz val="9"/>
            <color indexed="81"/>
            <rFont val="Tahoma"/>
            <family val="2"/>
          </rPr>
          <t xml:space="preserve">Si el proponente es el mismo que certifica la experiencia del profesional propuesto, además de esta certificación, se deberá presentar fotocopia del contrato suscrito entre el proponente y el integrante del equipo de trabajo, a través del cual se realizaron los trabajos certificados. En caso de no existir contrato suscrito, deberá  allegar certificación de la junta directiva o junta de socios (la que corresponda), con el visto bueno del revisor  fiscal o contador (en caso de no existir revisor fiscal), para acreditar la experiencia del profesional propuesto. Las certificaciones que acrediten la experiencia del personal propuesto, se considerarán expedidas bajo gravedad de  juramento. </t>
        </r>
      </text>
    </comment>
    <comment ref="D16" authorId="0">
      <text>
        <r>
          <rPr>
            <sz val="10"/>
            <color indexed="81"/>
            <rFont val="Tahoma"/>
            <family val="2"/>
          </rPr>
          <t>Las certificaciones de experiencia del recurso humano mínimo requerido serán expedidas por quienes directamente los contrataron o por la entidad para la que se realizaron los trabajos y en los que estos  participaron</t>
        </r>
      </text>
    </comment>
    <comment ref="G16" authorId="0">
      <text>
        <r>
          <rPr>
            <sz val="9"/>
            <color indexed="81"/>
            <rFont val="Tahoma"/>
            <family val="2"/>
          </rPr>
          <t xml:space="preserve">Las certificaciones de experiencia requieren que los trabajos o proyectos se encuentren terminados y que hayan sido realizados por la persona a la que se acredita la experiencia y que dicha experiencia corresponda con  la requerida para este proceso. Así mismo, las certificaciones deben establecer el tiempo de experiencia exigido en el rol certificado. </t>
        </r>
      </text>
    </comment>
    <comment ref="P16" authorId="0">
      <text>
        <r>
          <rPr>
            <sz val="9"/>
            <color indexed="81"/>
            <rFont val="Tahoma"/>
            <family val="2"/>
          </rPr>
          <t xml:space="preserve">La experiencia profesional se computará a partir de la terminación y aprobación del pensum académico  de educación superior de conformidad con el artículo 229 del Decreto 019 de 2012. </t>
        </r>
      </text>
    </comment>
  </commentList>
</comments>
</file>

<file path=xl/comments19.xml><?xml version="1.0" encoding="utf-8"?>
<comments xmlns="http://schemas.openxmlformats.org/spreadsheetml/2006/main">
  <authors>
    <author>Orlando Alexander Bernal Diaz</author>
  </authors>
  <commentList>
    <comment ref="C4" authorId="0">
      <text>
        <r>
          <rPr>
            <sz val="10"/>
            <color indexed="81"/>
            <rFont val="Tahoma"/>
            <family val="2"/>
          </rPr>
          <t>Fotocopia de la Cédula de ciudadanía</t>
        </r>
      </text>
    </comment>
    <comment ref="D4" authorId="0">
      <text>
        <r>
          <rPr>
            <sz val="9"/>
            <color indexed="81"/>
            <rFont val="Tahoma"/>
            <family val="2"/>
          </rPr>
          <t xml:space="preserve">Si se tratan de estudios obtenidos en el exterior, se deberá presentar la convalidación del título expedida por el  Ministerio de Educación – SNIES, de acuerdo con lo señalado en la Ley 30 de 1992 y la Resolución 5547 de 2005 
</t>
        </r>
      </text>
    </comment>
    <comment ref="E4" authorId="0">
      <text>
        <r>
          <rPr>
            <sz val="9"/>
            <color indexed="81"/>
            <rFont val="Tahoma"/>
            <family val="2"/>
          </rPr>
          <t xml:space="preserve">* Fotocopia del título profesional o del acta de grado. 
* Fotocopia del documento que acredite terminación de materias si fuere del caso expedido por la autoridad competente. 
</t>
        </r>
      </text>
    </comment>
    <comment ref="C19" authorId="0">
      <text>
        <r>
          <rPr>
            <sz val="9"/>
            <color indexed="81"/>
            <rFont val="Tahoma"/>
            <family val="2"/>
          </rPr>
          <t xml:space="preserve">Si el proponente es el mismo que certifica la experiencia del profesional propuesto, además de esta certificación, se deberá presentar fotocopia del contrato suscrito entre el proponente y el integrante del equipo de trabajo, a través del cual se realizaron los trabajos certificados. En caso de no existir contrato suscrito, deberá  allegar certificación de la junta directiva o junta de socios (la que corresponda), con el visto bueno del revisor  fiscal o contador (en caso de no existir revisor fiscal), para acreditar la experiencia del profesional propuesto. Las certificaciones que acrediten la experiencia del personal propuesto, se considerarán expedidas bajo gravedad de  juramento. </t>
        </r>
      </text>
    </comment>
    <comment ref="D19" authorId="0">
      <text>
        <r>
          <rPr>
            <sz val="10"/>
            <color indexed="81"/>
            <rFont val="Tahoma"/>
            <family val="2"/>
          </rPr>
          <t>Las certificaciones de experiencia del recurso humano mínimo requerido serán expedidas por quienes directamente los contrataron o por la entidad para la que se realizaron los trabajos y en los que estos  participaron</t>
        </r>
      </text>
    </comment>
    <comment ref="G19" authorId="0">
      <text>
        <r>
          <rPr>
            <sz val="9"/>
            <color indexed="81"/>
            <rFont val="Tahoma"/>
            <family val="2"/>
          </rPr>
          <t xml:space="preserve">Las certificaciones de experiencia requieren que los trabajos o proyectos se encuentren terminados y que hayan sido realizados por la persona a la que se acredita la experiencia y que dicha experiencia corresponda con  la requerida para este proceso. Así mismo, las certificaciones deben establecer el tiempo de experiencia exigido en el rol certificado. </t>
        </r>
      </text>
    </comment>
    <comment ref="P19" authorId="0">
      <text>
        <r>
          <rPr>
            <sz val="9"/>
            <color indexed="81"/>
            <rFont val="Tahoma"/>
            <family val="2"/>
          </rPr>
          <t xml:space="preserve">La experiencia profesional se computará a partir de la terminación y aprobación del pensum académico  de educación superior de conformidad con el artículo 229 del Decreto 019 de 2012. </t>
        </r>
      </text>
    </comment>
  </commentList>
</comments>
</file>

<file path=xl/comments2.xml><?xml version="1.0" encoding="utf-8"?>
<comments xmlns="http://schemas.openxmlformats.org/spreadsheetml/2006/main">
  <authors>
    <author>Orlando Alexander Bernal Diaz</author>
  </authors>
  <commentList>
    <comment ref="C4" authorId="0">
      <text>
        <r>
          <rPr>
            <sz val="10"/>
            <color indexed="81"/>
            <rFont val="Tahoma"/>
            <family val="2"/>
          </rPr>
          <t>Fotocopia de la Cédula de ciudadanía</t>
        </r>
      </text>
    </comment>
    <comment ref="D4" authorId="0">
      <text>
        <r>
          <rPr>
            <sz val="9"/>
            <color indexed="81"/>
            <rFont val="Tahoma"/>
            <family val="2"/>
          </rPr>
          <t xml:space="preserve">Si se tratan de estudios obtenidos en el exterior, se deberá presentar la convalidación del título expedida por el  Ministerio de Educación – SNIES, de acuerdo con lo señalado en la Ley 30 de 1992 y la Resolución 5547 de 2005 
</t>
        </r>
      </text>
    </comment>
    <comment ref="E4" authorId="0">
      <text>
        <r>
          <rPr>
            <sz val="9"/>
            <color indexed="81"/>
            <rFont val="Tahoma"/>
            <family val="2"/>
          </rPr>
          <t xml:space="preserve">* Fotocopia del título profesional o del acta de grado. 
* Fotocopia del documento que acredite terminación de materias si fuere del caso expedido por la autoridad competente. 
</t>
        </r>
      </text>
    </comment>
    <comment ref="C18" authorId="0">
      <text>
        <r>
          <rPr>
            <sz val="9"/>
            <color indexed="81"/>
            <rFont val="Tahoma"/>
            <family val="2"/>
          </rPr>
          <t xml:space="preserve">Si el proponente es el mismo que certifica la experiencia del profesional propuesto, además de esta certificación, se deberá presentar fotocopia del contrato suscrito entre el proponente y el integrante del equipo de trabajo, a través del cual se realizaron los trabajos certificados. En caso de no existir contrato suscrito, deberá  allegar certificación de la junta directiva o junta de socios (la que corresponda), con el visto bueno del revisor  fiscal o contador (en caso de no existir revisor fiscal), para acreditar la experiencia del profesional propuesto. Las certificaciones que acrediten la experiencia del personal propuesto, se considerarán expedidas bajo gravedad de  juramento. </t>
        </r>
      </text>
    </comment>
    <comment ref="D18" authorId="0">
      <text>
        <r>
          <rPr>
            <sz val="10"/>
            <color indexed="81"/>
            <rFont val="Tahoma"/>
            <family val="2"/>
          </rPr>
          <t>Las certificaciones de experiencia del recurso humano mínimo requerido serán expedidas por quienes directamente los contrataron o por la entidad para la que se realizaron los trabajos y en los que estos  participaron</t>
        </r>
      </text>
    </comment>
    <comment ref="G18" authorId="0">
      <text>
        <r>
          <rPr>
            <sz val="9"/>
            <color indexed="81"/>
            <rFont val="Tahoma"/>
            <family val="2"/>
          </rPr>
          <t xml:space="preserve">Las certificaciones de experiencia requieren que los trabajos o proyectos se encuentren terminados y que hayan sido realizados por la persona a la que se acredita la experiencia y que dicha experiencia corresponda con  la requerida para este proceso. Así mismo, las certificaciones deben establecer el tiempo de experiencia exigido en el rol certificado. </t>
        </r>
      </text>
    </comment>
    <comment ref="P18" authorId="0">
      <text>
        <r>
          <rPr>
            <sz val="9"/>
            <color indexed="81"/>
            <rFont val="Tahoma"/>
            <family val="2"/>
          </rPr>
          <t xml:space="preserve">La experiencia profesional se computará a partir de la terminación y aprobación del pensum académico  de educación superior de conformidad con el artículo 229 del Decreto 019 de 2012. </t>
        </r>
      </text>
    </comment>
  </commentList>
</comments>
</file>

<file path=xl/comments20.xml><?xml version="1.0" encoding="utf-8"?>
<comments xmlns="http://schemas.openxmlformats.org/spreadsheetml/2006/main">
  <authors>
    <author>Orlando Alexander Bernal Diaz</author>
  </authors>
  <commentList>
    <comment ref="C4" authorId="0">
      <text>
        <r>
          <rPr>
            <sz val="10"/>
            <color indexed="81"/>
            <rFont val="Tahoma"/>
            <family val="2"/>
          </rPr>
          <t>Fotocopia de la Cédula de ciudadanía</t>
        </r>
      </text>
    </comment>
    <comment ref="D4" authorId="0">
      <text>
        <r>
          <rPr>
            <sz val="9"/>
            <color indexed="81"/>
            <rFont val="Tahoma"/>
            <family val="2"/>
          </rPr>
          <t xml:space="preserve">Si se tratan de estudios obtenidos en el exterior, se deberá presentar la convalidación del título expedida por el  Ministerio de Educación – SNIES, de acuerdo con lo señalado en la Ley 30 de 1992 y la Resolución 5547 de 2005 
</t>
        </r>
      </text>
    </comment>
    <comment ref="E4" authorId="0">
      <text>
        <r>
          <rPr>
            <sz val="9"/>
            <color indexed="81"/>
            <rFont val="Tahoma"/>
            <family val="2"/>
          </rPr>
          <t xml:space="preserve">* Fotocopia del título profesional o del acta de grado. 
* Fotocopia del documento que acredite terminación de materias si fuere del caso expedido por la autoridad competente. 
</t>
        </r>
      </text>
    </comment>
    <comment ref="C17" authorId="0">
      <text>
        <r>
          <rPr>
            <sz val="9"/>
            <color indexed="81"/>
            <rFont val="Tahoma"/>
            <family val="2"/>
          </rPr>
          <t xml:space="preserve">Si el proponente es el mismo que certifica la experiencia del profesional propuesto, además de esta certificación, se deberá presentar fotocopia del contrato suscrito entre el proponente y el integrante del equipo de trabajo, a través del cual se realizaron los trabajos certificados. En caso de no existir contrato suscrito, deberá  allegar certificación de la junta directiva o junta de socios (la que corresponda), con el visto bueno del revisor  fiscal o contador (en caso de no existir revisor fiscal), para acreditar la experiencia del profesional propuesto. Las certificaciones que acrediten la experiencia del personal propuesto, se considerarán expedidas bajo gravedad de  juramento. </t>
        </r>
      </text>
    </comment>
    <comment ref="D17" authorId="0">
      <text>
        <r>
          <rPr>
            <sz val="10"/>
            <color indexed="81"/>
            <rFont val="Tahoma"/>
            <family val="2"/>
          </rPr>
          <t>Las certificaciones de experiencia del recurso humano mínimo requerido serán expedidas por quienes directamente los contrataron o por la entidad para la que se realizaron los trabajos y en los que estos  participaron</t>
        </r>
      </text>
    </comment>
    <comment ref="G17" authorId="0">
      <text>
        <r>
          <rPr>
            <sz val="9"/>
            <color indexed="81"/>
            <rFont val="Tahoma"/>
            <family val="2"/>
          </rPr>
          <t xml:space="preserve">Las certificaciones de experiencia requieren que los trabajos o proyectos se encuentren terminados y que hayan sido realizados por la persona a la que se acredita la experiencia y que dicha experiencia corresponda con  la requerida para este proceso. Así mismo, las certificaciones deben establecer el tiempo de experiencia exigido en el rol certificado. </t>
        </r>
      </text>
    </comment>
    <comment ref="P17" authorId="0">
      <text>
        <r>
          <rPr>
            <sz val="9"/>
            <color indexed="81"/>
            <rFont val="Tahoma"/>
            <family val="2"/>
          </rPr>
          <t xml:space="preserve">La experiencia profesional se computará a partir de la terminación y aprobación del pensum académico  de educación superior de conformidad con el artículo 229 del Decreto 019 de 2012. </t>
        </r>
      </text>
    </comment>
  </commentList>
</comments>
</file>

<file path=xl/comments21.xml><?xml version="1.0" encoding="utf-8"?>
<comments xmlns="http://schemas.openxmlformats.org/spreadsheetml/2006/main">
  <authors>
    <author>Orlando Alexander Bernal Diaz</author>
  </authors>
  <commentList>
    <comment ref="F5" authorId="0">
      <text>
        <r>
          <rPr>
            <sz val="10"/>
            <color indexed="81"/>
            <rFont val="Tahoma"/>
            <family val="2"/>
          </rPr>
          <t xml:space="preserve"> (En caso que la certificación no indique que el estado del contrato es liquidado, el proponente podrá adjuntar la correspondiente acta de liquidación y/o terminación debidamente suscrita). </t>
        </r>
      </text>
    </comment>
    <comment ref="G5" authorId="0">
      <text>
        <r>
          <rPr>
            <sz val="10"/>
            <color indexed="81"/>
            <rFont val="Tahoma"/>
            <family val="2"/>
          </rPr>
          <t>Las certificaciones que den cuenta de imposición de multas al contratista no serán tenidas en cuenta. La experiencia a tener en cuenta será en contratos ejecutados a satisfacción, entendiéndose por ésta, aquella en la cual el contratista no haya sido objeto de multas o declaratorias de incumplimiento.</t>
        </r>
      </text>
    </comment>
    <comment ref="H5" authorId="0">
      <text>
        <r>
          <rPr>
            <sz val="10"/>
            <color indexed="81"/>
            <rFont val="Tahoma"/>
            <family val="2"/>
          </rPr>
          <t>[Terminada dentro de los 10 años anteriores a 22 de Noviembre de 2013]</t>
        </r>
      </text>
    </comment>
    <comment ref="I5" authorId="0">
      <text>
        <r>
          <rPr>
            <sz val="10"/>
            <color indexed="81"/>
            <rFont val="Tahoma"/>
            <family val="2"/>
          </rPr>
          <t>Si el valor del contrato no fue pactado en pesos colombianos, RTVC hará la conversión a esta moneda, a la Tasa de Cambio correspondiente a la fecha de celebración del contrato certificado y expresará posteriormente el valor en salarios mínimos mensuales legales vigentes en la fecha de terminación del respectivo contrato.</t>
        </r>
      </text>
    </comment>
    <comment ref="L5" authorId="0">
      <text>
        <r>
          <rPr>
            <sz val="10"/>
            <color indexed="81"/>
            <rFont val="Tahoma"/>
            <family val="2"/>
          </rPr>
          <t>En caso de que el proponente acredite la operación de su red propia, deberá presentar certificación suscrita por su representante legal, con la siguiente información: 
a) Fecha de inicio y de terminación de las operaciones de la red. 
b) Periodo de operación de la red</t>
        </r>
      </text>
    </comment>
    <comment ref="Q5" authorId="0">
      <text>
        <r>
          <rPr>
            <sz val="10"/>
            <color indexed="81"/>
            <rFont val="Tahoma"/>
            <family val="2"/>
          </rPr>
          <t xml:space="preserve">Si el contrato que se pretende hacer valer como experiencia fue cedido o recibido en cesión, la certificación  deberá especificar la fecha de la cesión y discriminar el valor del contrato ejecutado por el cedente y el cesionario. 
</t>
        </r>
      </text>
    </comment>
    <comment ref="T5" authorId="0">
      <text>
        <r>
          <rPr>
            <sz val="10"/>
            <color indexed="81"/>
            <rFont val="Tahoma"/>
            <family val="2"/>
          </rPr>
          <t xml:space="preserve"> * La certificación deberá estar firmada por el funcionario competente para suscribirla
* En caso de que el proponente acredite la operación de su red propia, deberá presentar certificación suscrita por 
su representante legal, con la siguiente información: 
a) Fecha de inicio y de terminación de las operaciones de la red. 
b) Periodo de operación de la red</t>
        </r>
      </text>
    </comment>
  </commentList>
</comments>
</file>

<file path=xl/comments22.xml><?xml version="1.0" encoding="utf-8"?>
<comments xmlns="http://schemas.openxmlformats.org/spreadsheetml/2006/main">
  <authors>
    <author>Orlando Alexander Bernal Diaz</author>
  </authors>
  <commentList>
    <comment ref="C4" authorId="0">
      <text>
        <r>
          <rPr>
            <sz val="10"/>
            <color indexed="81"/>
            <rFont val="Tahoma"/>
            <family val="2"/>
          </rPr>
          <t>Fotocopia de la Cédula de ciudadanía</t>
        </r>
      </text>
    </comment>
    <comment ref="D4" authorId="0">
      <text>
        <r>
          <rPr>
            <sz val="9"/>
            <color indexed="81"/>
            <rFont val="Tahoma"/>
            <family val="2"/>
          </rPr>
          <t xml:space="preserve">Si se tratan de estudios obtenidos en el exterior, se deberá presentar la convalidación del título expedida por el  Ministerio de Educación – SNIES, de acuerdo con lo señalado en la Ley 30 de 1992 y la Resolución 5547 de 2005 
</t>
        </r>
      </text>
    </comment>
    <comment ref="E4" authorId="0">
      <text>
        <r>
          <rPr>
            <sz val="9"/>
            <color indexed="81"/>
            <rFont val="Tahoma"/>
            <family val="2"/>
          </rPr>
          <t xml:space="preserve">* Fotocopia del título profesional o del acta de grado. 
* Fotocopia del documento que acredite terminación de materias si fuere del caso expedido por la autoridad competente. 
</t>
        </r>
      </text>
    </comment>
    <comment ref="C18" authorId="0">
      <text>
        <r>
          <rPr>
            <sz val="9"/>
            <color indexed="81"/>
            <rFont val="Tahoma"/>
            <family val="2"/>
          </rPr>
          <t xml:space="preserve">Si el proponente es el mismo que certifica la experiencia del profesional propuesto, además de esta certificación, se deberá presentar fotocopia del contrato suscrito entre el proponente y el integrante del equipo de trabajo, a través del cual se realizaron los trabajos certificados. En caso de no existir contrato suscrito, deberá  allegar certificación de la junta directiva o junta de socios (la que corresponda), con el visto bueno del revisor  fiscal o contador (en caso de no existir revisor fiscal), para acreditar la experiencia del profesional propuesto. Las certificaciones que acrediten la experiencia del personal propuesto, se considerarán expedidas bajo gravedad de  juramento. </t>
        </r>
      </text>
    </comment>
    <comment ref="D18" authorId="0">
      <text>
        <r>
          <rPr>
            <sz val="10"/>
            <color indexed="81"/>
            <rFont val="Tahoma"/>
            <family val="2"/>
          </rPr>
          <t>Las certificaciones de experiencia del recurso humano mínimo requerido serán expedidas por quienes directamente los contrataron o por la entidad para la que se realizaron los trabajos y en los que estos  participaron</t>
        </r>
      </text>
    </comment>
    <comment ref="G18" authorId="0">
      <text>
        <r>
          <rPr>
            <sz val="9"/>
            <color indexed="81"/>
            <rFont val="Tahoma"/>
            <family val="2"/>
          </rPr>
          <t xml:space="preserve">Las certificaciones de experiencia requieren que los trabajos o proyectos se encuentren terminados y que hayan sido realizados por la persona a la que se acredita la experiencia y que dicha experiencia corresponda con  la requerida para este proceso. Así mismo, las certificaciones deben establecer el tiempo de experiencia exigido en el rol certificado. </t>
        </r>
      </text>
    </comment>
    <comment ref="P18" authorId="0">
      <text>
        <r>
          <rPr>
            <sz val="9"/>
            <color indexed="81"/>
            <rFont val="Tahoma"/>
            <family val="2"/>
          </rPr>
          <t xml:space="preserve">La experiencia profesional se computará a partir de la terminación y aprobación del pensum académico  de educación superior de conformidad con el artículo 229 del Decreto 019 de 2012. </t>
        </r>
      </text>
    </comment>
  </commentList>
</comments>
</file>

<file path=xl/comments23.xml><?xml version="1.0" encoding="utf-8"?>
<comments xmlns="http://schemas.openxmlformats.org/spreadsheetml/2006/main">
  <authors>
    <author>Orlando Alexander Bernal Diaz</author>
  </authors>
  <commentList>
    <comment ref="C4" authorId="0">
      <text>
        <r>
          <rPr>
            <sz val="10"/>
            <color indexed="81"/>
            <rFont val="Tahoma"/>
            <family val="2"/>
          </rPr>
          <t>Fotocopia de la Cédula de ciudadanía</t>
        </r>
      </text>
    </comment>
    <comment ref="D4" authorId="0">
      <text>
        <r>
          <rPr>
            <sz val="9"/>
            <color indexed="81"/>
            <rFont val="Tahoma"/>
            <family val="2"/>
          </rPr>
          <t xml:space="preserve">Si se tratan de estudios obtenidos en el exterior, se deberá presentar la convalidación del título expedida por el  Ministerio de Educación – SNIES, de acuerdo con lo señalado en la Ley 30 de 1992 y la Resolución 5547 de 2005 
</t>
        </r>
      </text>
    </comment>
    <comment ref="E4" authorId="0">
      <text>
        <r>
          <rPr>
            <sz val="9"/>
            <color indexed="81"/>
            <rFont val="Tahoma"/>
            <family val="2"/>
          </rPr>
          <t xml:space="preserve">* Fotocopia del título profesional o del acta de grado. 
* Fotocopia del documento que acredite terminación de materias si fuere del caso expedido por la autoridad competente. 
</t>
        </r>
      </text>
    </comment>
    <comment ref="C16" authorId="0">
      <text>
        <r>
          <rPr>
            <sz val="9"/>
            <color indexed="81"/>
            <rFont val="Tahoma"/>
            <family val="2"/>
          </rPr>
          <t xml:space="preserve">Si el proponente es el mismo que certifica la experiencia del profesional propuesto, además de esta certificación, se deberá presentar fotocopia del contrato suscrito entre el proponente y el integrante del equipo de trabajo, a través del cual se realizaron los trabajos certificados. En caso de no existir contrato suscrito, deberá  allegar certificación de la junta directiva o junta de socios (la que corresponda), con el visto bueno del revisor  fiscal o contador (en caso de no existir revisor fiscal), para acreditar la experiencia del profesional propuesto. Las certificaciones que acrediten la experiencia del personal propuesto, se considerarán expedidas bajo gravedad de  juramento. </t>
        </r>
      </text>
    </comment>
    <comment ref="D16" authorId="0">
      <text>
        <r>
          <rPr>
            <sz val="10"/>
            <color indexed="81"/>
            <rFont val="Tahoma"/>
            <family val="2"/>
          </rPr>
          <t>Las certificaciones de experiencia del recurso humano mínimo requerido serán expedidas por quienes directamente los contrataron o por la entidad para la que se realizaron los trabajos y en los que estos  participaron</t>
        </r>
      </text>
    </comment>
    <comment ref="G16" authorId="0">
      <text>
        <r>
          <rPr>
            <sz val="9"/>
            <color indexed="81"/>
            <rFont val="Tahoma"/>
            <family val="2"/>
          </rPr>
          <t xml:space="preserve">Las certificaciones de experiencia requieren que los trabajos o proyectos se encuentren terminados y que hayan sido realizados por la persona a la que se acredita la experiencia y que dicha experiencia corresponda con  la requerida para este proceso. Así mismo, las certificaciones deben establecer el tiempo de experiencia exigido en el rol certificado. </t>
        </r>
      </text>
    </comment>
    <comment ref="P16" authorId="0">
      <text>
        <r>
          <rPr>
            <sz val="9"/>
            <color indexed="81"/>
            <rFont val="Tahoma"/>
            <family val="2"/>
          </rPr>
          <t xml:space="preserve">La experiencia profesional se computará a partir de la terminación y aprobación del pensum académico  de educación superior de conformidad con el artículo 229 del Decreto 019 de 2012. </t>
        </r>
      </text>
    </comment>
  </commentList>
</comments>
</file>

<file path=xl/comments24.xml><?xml version="1.0" encoding="utf-8"?>
<comments xmlns="http://schemas.openxmlformats.org/spreadsheetml/2006/main">
  <authors>
    <author>Orlando Alexander Bernal Diaz</author>
  </authors>
  <commentList>
    <comment ref="C4" authorId="0">
      <text>
        <r>
          <rPr>
            <sz val="10"/>
            <color indexed="81"/>
            <rFont val="Tahoma"/>
            <family val="2"/>
          </rPr>
          <t>Fotocopia de la Cédula de ciudadanía</t>
        </r>
      </text>
    </comment>
    <comment ref="D4" authorId="0">
      <text>
        <r>
          <rPr>
            <sz val="9"/>
            <color indexed="81"/>
            <rFont val="Tahoma"/>
            <family val="2"/>
          </rPr>
          <t xml:space="preserve">Si se tratan de estudios obtenidos en el exterior, se deberá presentar la convalidación del título expedida por el  Ministerio de Educación – SNIES, de acuerdo con lo señalado en la Ley 30 de 1992 y la Resolución 5547 de 2005 
</t>
        </r>
      </text>
    </comment>
    <comment ref="E4" authorId="0">
      <text>
        <r>
          <rPr>
            <sz val="9"/>
            <color indexed="81"/>
            <rFont val="Tahoma"/>
            <family val="2"/>
          </rPr>
          <t xml:space="preserve">* Fotocopia del título profesional o del acta de grado. 
* Fotocopia del documento que acredite terminación de materias si fuere del caso expedido por la autoridad competente. 
</t>
        </r>
      </text>
    </comment>
    <comment ref="C19" authorId="0">
      <text>
        <r>
          <rPr>
            <sz val="9"/>
            <color indexed="81"/>
            <rFont val="Tahoma"/>
            <family val="2"/>
          </rPr>
          <t xml:space="preserve">Si el proponente es el mismo que certifica la experiencia del profesional propuesto, además de esta certificación, se deberá presentar fotocopia del contrato suscrito entre el proponente y el integrante del equipo de trabajo, a través del cual se realizaron los trabajos certificados. En caso de no existir contrato suscrito, deberá  allegar certificación de la junta directiva o junta de socios (la que corresponda), con el visto bueno del revisor  fiscal o contador (en caso de no existir revisor fiscal), para acreditar la experiencia del profesional propuesto. Las certificaciones que acrediten la experiencia del personal propuesto, se considerarán expedidas bajo gravedad de  juramento. </t>
        </r>
      </text>
    </comment>
    <comment ref="D19" authorId="0">
      <text>
        <r>
          <rPr>
            <sz val="10"/>
            <color indexed="81"/>
            <rFont val="Tahoma"/>
            <family val="2"/>
          </rPr>
          <t>Las certificaciones de experiencia del recurso humano mínimo requerido serán expedidas por quienes directamente los contrataron o por la entidad para la que se realizaron los trabajos y en los que estos  participaron</t>
        </r>
      </text>
    </comment>
    <comment ref="G19" authorId="0">
      <text>
        <r>
          <rPr>
            <sz val="9"/>
            <color indexed="81"/>
            <rFont val="Tahoma"/>
            <family val="2"/>
          </rPr>
          <t xml:space="preserve">Las certificaciones de experiencia requieren que los trabajos o proyectos se encuentren terminados y que hayan sido realizados por la persona a la que se acredita la experiencia y que dicha experiencia corresponda con  la requerida para este proceso. Así mismo, las certificaciones deben establecer el tiempo de experiencia exigido en el rol certificado. </t>
        </r>
      </text>
    </comment>
    <comment ref="P19" authorId="0">
      <text>
        <r>
          <rPr>
            <sz val="9"/>
            <color indexed="81"/>
            <rFont val="Tahoma"/>
            <family val="2"/>
          </rPr>
          <t xml:space="preserve">La experiencia profesional se computará a partir de la terminación y aprobación del pensum académico  de educación superior de conformidad con el artículo 229 del Decreto 019 de 2012. </t>
        </r>
      </text>
    </comment>
  </commentList>
</comments>
</file>

<file path=xl/comments25.xml><?xml version="1.0" encoding="utf-8"?>
<comments xmlns="http://schemas.openxmlformats.org/spreadsheetml/2006/main">
  <authors>
    <author>Orlando Alexander Bernal Diaz</author>
  </authors>
  <commentList>
    <comment ref="C4" authorId="0">
      <text>
        <r>
          <rPr>
            <sz val="10"/>
            <color indexed="81"/>
            <rFont val="Tahoma"/>
            <family val="2"/>
          </rPr>
          <t>Fotocopia de la Cédula de ciudadanía</t>
        </r>
      </text>
    </comment>
    <comment ref="D4" authorId="0">
      <text>
        <r>
          <rPr>
            <sz val="9"/>
            <color indexed="81"/>
            <rFont val="Tahoma"/>
            <family val="2"/>
          </rPr>
          <t xml:space="preserve">Si se tratan de estudios obtenidos en el exterior, se deberá presentar la convalidación del título expedida por el  Ministerio de Educación – SNIES, de acuerdo con lo señalado en la Ley 30 de 1992 y la Resolución 5547 de 2005 
</t>
        </r>
      </text>
    </comment>
    <comment ref="E4" authorId="0">
      <text>
        <r>
          <rPr>
            <sz val="9"/>
            <color indexed="81"/>
            <rFont val="Tahoma"/>
            <family val="2"/>
          </rPr>
          <t xml:space="preserve">* Fotocopia del título profesional o del acta de grado. 
* Fotocopia del documento que acredite terminación de materias si fuere del caso expedido por la autoridad competente. 
</t>
        </r>
      </text>
    </comment>
    <comment ref="C17" authorId="0">
      <text>
        <r>
          <rPr>
            <sz val="9"/>
            <color indexed="81"/>
            <rFont val="Tahoma"/>
            <family val="2"/>
          </rPr>
          <t xml:space="preserve">Si el proponente es el mismo que certifica la experiencia del profesional propuesto, además de esta certificación, se deberá presentar fotocopia del contrato suscrito entre el proponente y el integrante del equipo de trabajo, a través del cual se realizaron los trabajos certificados. En caso de no existir contrato suscrito, deberá  allegar certificación de la junta directiva o junta de socios (la que corresponda), con el visto bueno del revisor  fiscal o contador (en caso de no existir revisor fiscal), para acreditar la experiencia del profesional propuesto. Las certificaciones que acrediten la experiencia del personal propuesto, se considerarán expedidas bajo gravedad de  juramento. </t>
        </r>
      </text>
    </comment>
    <comment ref="D17" authorId="0">
      <text>
        <r>
          <rPr>
            <sz val="10"/>
            <color indexed="81"/>
            <rFont val="Tahoma"/>
            <family val="2"/>
          </rPr>
          <t>Las certificaciones de experiencia del recurso humano mínimo requerido serán expedidas por quienes directamente los contrataron o por la entidad para la que se realizaron los trabajos y en los que estos  participaron</t>
        </r>
      </text>
    </comment>
    <comment ref="G17" authorId="0">
      <text>
        <r>
          <rPr>
            <sz val="9"/>
            <color indexed="81"/>
            <rFont val="Tahoma"/>
            <family val="2"/>
          </rPr>
          <t xml:space="preserve">Las certificaciones de experiencia requieren que los trabajos o proyectos se encuentren terminados y que hayan sido realizados por la persona a la que se acredita la experiencia y que dicha experiencia corresponda con  la requerida para este proceso. Así mismo, las certificaciones deben establecer el tiempo de experiencia exigido en el rol certificado. </t>
        </r>
      </text>
    </comment>
    <comment ref="P17" authorId="0">
      <text>
        <r>
          <rPr>
            <sz val="9"/>
            <color indexed="81"/>
            <rFont val="Tahoma"/>
            <family val="2"/>
          </rPr>
          <t xml:space="preserve">La experiencia profesional se computará a partir de la terminación y aprobación del pensum académico  de educación superior de conformidad con el artículo 229 del Decreto 019 de 2012. </t>
        </r>
      </text>
    </comment>
  </commentList>
</comments>
</file>

<file path=xl/comments3.xml><?xml version="1.0" encoding="utf-8"?>
<comments xmlns="http://schemas.openxmlformats.org/spreadsheetml/2006/main">
  <authors>
    <author>Orlando Alexander Bernal Diaz</author>
  </authors>
  <commentList>
    <comment ref="C4" authorId="0">
      <text>
        <r>
          <rPr>
            <sz val="10"/>
            <color indexed="81"/>
            <rFont val="Tahoma"/>
            <family val="2"/>
          </rPr>
          <t>Fotocopia de la Cédula de ciudadanía</t>
        </r>
      </text>
    </comment>
    <comment ref="D4" authorId="0">
      <text>
        <r>
          <rPr>
            <sz val="9"/>
            <color indexed="81"/>
            <rFont val="Tahoma"/>
            <family val="2"/>
          </rPr>
          <t xml:space="preserve">Si se tratan de estudios obtenidos en el exterior, se deberá presentar la convalidación del título expedida por el  Ministerio de Educación – SNIES, de acuerdo con lo señalado en la Ley 30 de 1992 y la Resolución 5547 de 2005 
</t>
        </r>
      </text>
    </comment>
    <comment ref="E4" authorId="0">
      <text>
        <r>
          <rPr>
            <sz val="9"/>
            <color indexed="81"/>
            <rFont val="Tahoma"/>
            <family val="2"/>
          </rPr>
          <t xml:space="preserve">* Fotocopia del título profesional o del acta de grado. 
* Fotocopia del documento que acredite terminación de materias si fuere del caso expedido por la autoridad competente. 
</t>
        </r>
      </text>
    </comment>
    <comment ref="C16" authorId="0">
      <text>
        <r>
          <rPr>
            <sz val="9"/>
            <color indexed="81"/>
            <rFont val="Tahoma"/>
            <family val="2"/>
          </rPr>
          <t xml:space="preserve">Si el proponente es el mismo que certifica la experiencia del profesional propuesto, además de esta certificación, se deberá presentar fotocopia del contrato suscrito entre el proponente y el integrante del equipo de trabajo, a través del cual se realizaron los trabajos certificados. En caso de no existir contrato suscrito, deberá  allegar certificación de la junta directiva o junta de socios (la que corresponda), con el visto bueno del revisor  fiscal o contador (en caso de no existir revisor fiscal), para acreditar la experiencia del profesional propuesto. Las certificaciones que acrediten la experiencia del personal propuesto, se considerarán expedidas bajo gravedad de  juramento. </t>
        </r>
      </text>
    </comment>
    <comment ref="D16" authorId="0">
      <text>
        <r>
          <rPr>
            <sz val="10"/>
            <color indexed="81"/>
            <rFont val="Tahoma"/>
            <family val="2"/>
          </rPr>
          <t>Las certificaciones de experiencia del recurso humano mínimo requerido serán expedidas por quienes directamente los contrataron o por la entidad para la que se realizaron los trabajos y en los que estos  participaron</t>
        </r>
      </text>
    </comment>
    <comment ref="G16" authorId="0">
      <text>
        <r>
          <rPr>
            <sz val="9"/>
            <color indexed="81"/>
            <rFont val="Tahoma"/>
            <family val="2"/>
          </rPr>
          <t xml:space="preserve">Las certificaciones de experiencia requieren que los trabajos o proyectos se encuentren terminados y que hayan sido realizados por la persona a la que se acredita la experiencia y que dicha experiencia corresponda con  la requerida para este proceso. Así mismo, las certificaciones deben establecer el tiempo de experiencia exigido en el rol certificado. </t>
        </r>
      </text>
    </comment>
    <comment ref="P16" authorId="0">
      <text>
        <r>
          <rPr>
            <sz val="9"/>
            <color indexed="81"/>
            <rFont val="Tahoma"/>
            <family val="2"/>
          </rPr>
          <t xml:space="preserve">La experiencia profesional se computará a partir de la terminación y aprobación del pensum académico  de educación superior de conformidad con el artículo 229 del Decreto 019 de 2012. </t>
        </r>
      </text>
    </comment>
  </commentList>
</comments>
</file>

<file path=xl/comments4.xml><?xml version="1.0" encoding="utf-8"?>
<comments xmlns="http://schemas.openxmlformats.org/spreadsheetml/2006/main">
  <authors>
    <author>Orlando Alexander Bernal Diaz</author>
  </authors>
  <commentList>
    <comment ref="C4" authorId="0">
      <text>
        <r>
          <rPr>
            <sz val="10"/>
            <color indexed="81"/>
            <rFont val="Tahoma"/>
            <family val="2"/>
          </rPr>
          <t>Fotocopia de la Cédula de ciudadanía</t>
        </r>
      </text>
    </comment>
    <comment ref="D4" authorId="0">
      <text>
        <r>
          <rPr>
            <sz val="9"/>
            <color indexed="81"/>
            <rFont val="Tahoma"/>
            <family val="2"/>
          </rPr>
          <t xml:space="preserve">Si se tratan de estudios obtenidos en el exterior, se deberá presentar la convalidación del título expedida por el  Ministerio de Educación – SNIES, de acuerdo con lo señalado en la Ley 30 de 1992 y la Resolución 5547 de 2005 
</t>
        </r>
      </text>
    </comment>
    <comment ref="E4" authorId="0">
      <text>
        <r>
          <rPr>
            <sz val="9"/>
            <color indexed="81"/>
            <rFont val="Tahoma"/>
            <family val="2"/>
          </rPr>
          <t xml:space="preserve">* Fotocopia del título profesional o del acta de grado. 
* Fotocopia del documento que acredite terminación de materias si fuere del caso expedido por la autoridad competente. 
</t>
        </r>
      </text>
    </comment>
    <comment ref="C19" authorId="0">
      <text>
        <r>
          <rPr>
            <sz val="9"/>
            <color indexed="81"/>
            <rFont val="Tahoma"/>
            <family val="2"/>
          </rPr>
          <t xml:space="preserve">Si el proponente es el mismo que certifica la experiencia del profesional propuesto, además de esta certificación, se deberá presentar fotocopia del contrato suscrito entre el proponente y el integrante del equipo de trabajo, a través del cual se realizaron los trabajos certificados. En caso de no existir contrato suscrito, deberá  allegar certificación de la junta directiva o junta de socios (la que corresponda), con el visto bueno del revisor  fiscal o contador (en caso de no existir revisor fiscal), para acreditar la experiencia del profesional propuesto. Las certificaciones que acrediten la experiencia del personal propuesto, se considerarán expedidas bajo gravedad de  juramento. </t>
        </r>
      </text>
    </comment>
    <comment ref="D19" authorId="0">
      <text>
        <r>
          <rPr>
            <sz val="10"/>
            <color indexed="81"/>
            <rFont val="Tahoma"/>
            <family val="2"/>
          </rPr>
          <t>Las certificaciones de experiencia del recurso humano mínimo requerido serán expedidas por quienes directamente los contrataron o por la entidad para la que se realizaron los trabajos y en los que estos  participaron</t>
        </r>
      </text>
    </comment>
    <comment ref="G19" authorId="0">
      <text>
        <r>
          <rPr>
            <sz val="9"/>
            <color indexed="81"/>
            <rFont val="Tahoma"/>
            <family val="2"/>
          </rPr>
          <t xml:space="preserve">Las certificaciones de experiencia requieren que los trabajos o proyectos se encuentren terminados y que hayan sido realizados por la persona a la que se acredita la experiencia y que dicha experiencia corresponda con  la requerida para este proceso. Así mismo, las certificaciones deben establecer el tiempo de experiencia exigido en el rol certificado. </t>
        </r>
      </text>
    </comment>
    <comment ref="P19" authorId="0">
      <text>
        <r>
          <rPr>
            <sz val="9"/>
            <color indexed="81"/>
            <rFont val="Tahoma"/>
            <family val="2"/>
          </rPr>
          <t xml:space="preserve">La experiencia profesional se computará a partir de la terminación y aprobación del pensum académico  de educación superior de conformidad con el artículo 229 del Decreto 019 de 2012. </t>
        </r>
      </text>
    </comment>
  </commentList>
</comments>
</file>

<file path=xl/comments5.xml><?xml version="1.0" encoding="utf-8"?>
<comments xmlns="http://schemas.openxmlformats.org/spreadsheetml/2006/main">
  <authors>
    <author>Orlando Alexander Bernal Diaz</author>
  </authors>
  <commentList>
    <comment ref="C4" authorId="0">
      <text>
        <r>
          <rPr>
            <sz val="10"/>
            <color indexed="81"/>
            <rFont val="Tahoma"/>
            <family val="2"/>
          </rPr>
          <t>Fotocopia de la Cédula de ciudadanía</t>
        </r>
      </text>
    </comment>
    <comment ref="D4" authorId="0">
      <text>
        <r>
          <rPr>
            <sz val="9"/>
            <color indexed="81"/>
            <rFont val="Tahoma"/>
            <family val="2"/>
          </rPr>
          <t xml:space="preserve">Si se tratan de estudios obtenidos en el exterior, se deberá presentar la convalidación del título expedida por el  Ministerio de Educación – SNIES, de acuerdo con lo señalado en la Ley 30 de 1992 y la Resolución 5547 de 2005 
</t>
        </r>
      </text>
    </comment>
    <comment ref="E4" authorId="0">
      <text>
        <r>
          <rPr>
            <sz val="9"/>
            <color indexed="81"/>
            <rFont val="Tahoma"/>
            <family val="2"/>
          </rPr>
          <t xml:space="preserve">* Fotocopia del título profesional o del acta de grado. 
* Fotocopia del documento que acredite terminación de materias si fuere del caso expedido por la autoridad competente. 
</t>
        </r>
      </text>
    </comment>
    <comment ref="C17" authorId="0">
      <text>
        <r>
          <rPr>
            <sz val="9"/>
            <color indexed="81"/>
            <rFont val="Tahoma"/>
            <family val="2"/>
          </rPr>
          <t xml:space="preserve">Si el proponente es el mismo que certifica la experiencia del profesional propuesto, además de esta certificación, se deberá presentar fotocopia del contrato suscrito entre el proponente y el integrante del equipo de trabajo, a través del cual se realizaron los trabajos certificados. En caso de no existir contrato suscrito, deberá  allegar certificación de la junta directiva o junta de socios (la que corresponda), con el visto bueno del revisor  fiscal o contador (en caso de no existir revisor fiscal), para acreditar la experiencia del profesional propuesto. Las certificaciones que acrediten la experiencia del personal propuesto, se considerarán expedidas bajo gravedad de  juramento. </t>
        </r>
      </text>
    </comment>
    <comment ref="D17" authorId="0">
      <text>
        <r>
          <rPr>
            <sz val="10"/>
            <color indexed="81"/>
            <rFont val="Tahoma"/>
            <family val="2"/>
          </rPr>
          <t>Las certificaciones de experiencia del recurso humano mínimo requerido serán expedidas por quienes directamente los contrataron o por la entidad para la que se realizaron los trabajos y en los que estos  participaron</t>
        </r>
      </text>
    </comment>
    <comment ref="G17" authorId="0">
      <text>
        <r>
          <rPr>
            <sz val="9"/>
            <color indexed="81"/>
            <rFont val="Tahoma"/>
            <family val="2"/>
          </rPr>
          <t xml:space="preserve">Las certificaciones de experiencia requieren que los trabajos o proyectos se encuentren terminados y que hayan sido realizados por la persona a la que se acredita la experiencia y que dicha experiencia corresponda con  la requerida para este proceso. Así mismo, las certificaciones deben establecer el tiempo de experiencia exigido en el rol certificado. </t>
        </r>
      </text>
    </comment>
    <comment ref="P17" authorId="0">
      <text>
        <r>
          <rPr>
            <sz val="9"/>
            <color indexed="81"/>
            <rFont val="Tahoma"/>
            <family val="2"/>
          </rPr>
          <t xml:space="preserve">La experiencia profesional se computará a partir de la terminación y aprobación del pensum académico  de educación superior de conformidad con el artículo 229 del Decreto 019 de 2012. </t>
        </r>
      </text>
    </comment>
  </commentList>
</comments>
</file>

<file path=xl/comments6.xml><?xml version="1.0" encoding="utf-8"?>
<comments xmlns="http://schemas.openxmlformats.org/spreadsheetml/2006/main">
  <authors>
    <author>Orlando Alexander Bernal Diaz</author>
  </authors>
  <commentList>
    <comment ref="F5" authorId="0">
      <text>
        <r>
          <rPr>
            <sz val="10"/>
            <color indexed="81"/>
            <rFont val="Tahoma"/>
            <family val="2"/>
          </rPr>
          <t xml:space="preserve"> (En caso que la certificación no indique que el estado del contrato es liquidado, el proponente podrá adjuntar la correspondiente acta de liquidación y/o terminación debidamente suscrita). </t>
        </r>
      </text>
    </comment>
    <comment ref="G5" authorId="0">
      <text>
        <r>
          <rPr>
            <sz val="10"/>
            <color indexed="81"/>
            <rFont val="Tahoma"/>
            <family val="2"/>
          </rPr>
          <t>Las certificaciones que den cuenta de imposición de multas al contratista no serán tenidas en cuenta. La experiencia a tener en cuenta será en contratos ejecutados a satisfacción, entendiéndose por ésta, aquella en la cual el contratista no haya sido objeto de multas o declaratorias de incumplimiento.</t>
        </r>
      </text>
    </comment>
    <comment ref="H5" authorId="0">
      <text>
        <r>
          <rPr>
            <sz val="10"/>
            <color indexed="81"/>
            <rFont val="Tahoma"/>
            <family val="2"/>
          </rPr>
          <t>[Terminada dentro de los 10 años anteriores a 22 de Noviembre de 2013]</t>
        </r>
      </text>
    </comment>
    <comment ref="I5" authorId="0">
      <text>
        <r>
          <rPr>
            <sz val="10"/>
            <color indexed="81"/>
            <rFont val="Tahoma"/>
            <family val="2"/>
          </rPr>
          <t>Si el valor del contrato no fue pactado en pesos colombianos, RTVC hará la conversión a esta moneda, a la Tasa de Cambio correspondiente a la fecha de celebración del contrato certificado y expresará posteriormente el valor en salarios mínimos mensuales legales vigentes en la fecha de terminación del respectivo contrato.</t>
        </r>
      </text>
    </comment>
    <comment ref="L5" authorId="0">
      <text>
        <r>
          <rPr>
            <sz val="10"/>
            <color indexed="81"/>
            <rFont val="Tahoma"/>
            <family val="2"/>
          </rPr>
          <t>En caso de que el proponente acredite la operación de su red propia, deberá presentar certificación suscrita por su representante legal, con la siguiente información: 
a) Fecha de inicio y de terminación de las operaciones de la red. 
b) Periodo de operación de la red</t>
        </r>
      </text>
    </comment>
    <comment ref="Q5" authorId="0">
      <text>
        <r>
          <rPr>
            <sz val="10"/>
            <color indexed="81"/>
            <rFont val="Tahoma"/>
            <family val="2"/>
          </rPr>
          <t xml:space="preserve">Si el contrato que se pretende hacer valer como experiencia fue cedido o recibido en cesión, la certificación  deberá especificar la fecha de la cesión y discriminar el valor del contrato ejecutado por el cedente y el cesionario. 
</t>
        </r>
      </text>
    </comment>
    <comment ref="T5" authorId="0">
      <text>
        <r>
          <rPr>
            <sz val="10"/>
            <color indexed="81"/>
            <rFont val="Tahoma"/>
            <family val="2"/>
          </rPr>
          <t xml:space="preserve"> * La certificación deberá estar firmada por el funcionario competente para suscribirla
* En caso de que el proponente acredite la operación de su red propia, deberá presentar certificación suscrita por 
su representante legal, con la siguiente información: 
a) Fecha de inicio y de terminación de las operaciones de la red. 
b) Periodo de operación de la red</t>
        </r>
      </text>
    </comment>
  </commentList>
</comments>
</file>

<file path=xl/comments7.xml><?xml version="1.0" encoding="utf-8"?>
<comments xmlns="http://schemas.openxmlformats.org/spreadsheetml/2006/main">
  <authors>
    <author>Orlando Alexander Bernal Diaz</author>
  </authors>
  <commentList>
    <comment ref="C4" authorId="0">
      <text>
        <r>
          <rPr>
            <sz val="10"/>
            <color indexed="81"/>
            <rFont val="Tahoma"/>
            <family val="2"/>
          </rPr>
          <t>Fotocopia de la Cédula de ciudadanía</t>
        </r>
      </text>
    </comment>
    <comment ref="D4" authorId="0">
      <text>
        <r>
          <rPr>
            <sz val="9"/>
            <color indexed="81"/>
            <rFont val="Tahoma"/>
            <family val="2"/>
          </rPr>
          <t xml:space="preserve">Si se tratan de estudios obtenidos en el exterior, se deberá presentar la convalidación del título expedida por el  Ministerio de Educación – SNIES, de acuerdo con lo señalado en la Ley 30 de 1992 y la Resolución 5547 de 2005 
</t>
        </r>
      </text>
    </comment>
    <comment ref="E4" authorId="0">
      <text>
        <r>
          <rPr>
            <sz val="9"/>
            <color indexed="81"/>
            <rFont val="Tahoma"/>
            <family val="2"/>
          </rPr>
          <t xml:space="preserve">* Fotocopia del título profesional o del acta de grado. 
* Fotocopia del documento que acredite terminación de materias si fuere del caso expedido por la autoridad competente. 
</t>
        </r>
      </text>
    </comment>
    <comment ref="C18" authorId="0">
      <text>
        <r>
          <rPr>
            <sz val="9"/>
            <color indexed="81"/>
            <rFont val="Tahoma"/>
            <family val="2"/>
          </rPr>
          <t xml:space="preserve">Si el proponente es el mismo que certifica la experiencia del profesional propuesto, además de esta certificación, se deberá presentar fotocopia del contrato suscrito entre el proponente y el integrante del equipo de trabajo, a través del cual se realizaron los trabajos certificados. En caso de no existir contrato suscrito, deberá  allegar certificación de la junta directiva o junta de socios (la que corresponda), con el visto bueno del revisor  fiscal o contador (en caso de no existir revisor fiscal), para acreditar la experiencia del profesional propuesto. Las certificaciones que acrediten la experiencia del personal propuesto, se considerarán expedidas bajo gravedad de  juramento. </t>
        </r>
      </text>
    </comment>
    <comment ref="D18" authorId="0">
      <text>
        <r>
          <rPr>
            <sz val="10"/>
            <color indexed="81"/>
            <rFont val="Tahoma"/>
            <family val="2"/>
          </rPr>
          <t>Las certificaciones de experiencia del recurso humano mínimo requerido serán expedidas por quienes directamente los contrataron o por la entidad para la que se realizaron los trabajos y en los que estos  participaron</t>
        </r>
      </text>
    </comment>
    <comment ref="G18" authorId="0">
      <text>
        <r>
          <rPr>
            <sz val="9"/>
            <color indexed="81"/>
            <rFont val="Tahoma"/>
            <family val="2"/>
          </rPr>
          <t xml:space="preserve">Las certificaciones de experiencia requieren que los trabajos o proyectos se encuentren terminados y que hayan sido realizados por la persona a la que se acredita la experiencia y que dicha experiencia corresponda con  la requerida para este proceso. Así mismo, las certificaciones deben establecer el tiempo de experiencia exigido en el rol certificado. </t>
        </r>
      </text>
    </comment>
    <comment ref="P18" authorId="0">
      <text>
        <r>
          <rPr>
            <sz val="9"/>
            <color indexed="81"/>
            <rFont val="Tahoma"/>
            <family val="2"/>
          </rPr>
          <t xml:space="preserve">La experiencia profesional se computará a partir de la terminación y aprobación del pensum académico  de educación superior de conformidad con el artículo 229 del Decreto 019 de 2012. </t>
        </r>
      </text>
    </comment>
  </commentList>
</comments>
</file>

<file path=xl/comments8.xml><?xml version="1.0" encoding="utf-8"?>
<comments xmlns="http://schemas.openxmlformats.org/spreadsheetml/2006/main">
  <authors>
    <author>Orlando Alexander Bernal Diaz</author>
  </authors>
  <commentList>
    <comment ref="C4" authorId="0">
      <text>
        <r>
          <rPr>
            <sz val="10"/>
            <color indexed="81"/>
            <rFont val="Tahoma"/>
            <family val="2"/>
          </rPr>
          <t>Fotocopia de la Cédula de ciudadanía</t>
        </r>
      </text>
    </comment>
    <comment ref="D4" authorId="0">
      <text>
        <r>
          <rPr>
            <sz val="9"/>
            <color indexed="81"/>
            <rFont val="Tahoma"/>
            <family val="2"/>
          </rPr>
          <t xml:space="preserve">Si se tratan de estudios obtenidos en el exterior, se deberá presentar la convalidación del título expedida por el  Ministerio de Educación – SNIES, de acuerdo con lo señalado en la Ley 30 de 1992 y la Resolución 5547 de 2005 
</t>
        </r>
      </text>
    </comment>
    <comment ref="E4" authorId="0">
      <text>
        <r>
          <rPr>
            <sz val="9"/>
            <color indexed="81"/>
            <rFont val="Tahoma"/>
            <family val="2"/>
          </rPr>
          <t xml:space="preserve">* Fotocopia del título profesional o del acta de grado. 
* Fotocopia del documento que acredite terminación de materias si fuere del caso expedido por la autoridad competente. 
</t>
        </r>
      </text>
    </comment>
    <comment ref="C16" authorId="0">
      <text>
        <r>
          <rPr>
            <sz val="9"/>
            <color indexed="81"/>
            <rFont val="Tahoma"/>
            <family val="2"/>
          </rPr>
          <t xml:space="preserve">Si el proponente es el mismo que certifica la experiencia del profesional propuesto, además de esta certificación, se deberá presentar fotocopia del contrato suscrito entre el proponente y el integrante del equipo de trabajo, a través del cual se realizaron los trabajos certificados. En caso de no existir contrato suscrito, deberá  allegar certificación de la junta directiva o junta de socios (la que corresponda), con el visto bueno del revisor  fiscal o contador (en caso de no existir revisor fiscal), para acreditar la experiencia del profesional propuesto. Las certificaciones que acrediten la experiencia del personal propuesto, se considerarán expedidas bajo gravedad de  juramento. </t>
        </r>
      </text>
    </comment>
    <comment ref="D16" authorId="0">
      <text>
        <r>
          <rPr>
            <sz val="10"/>
            <color indexed="81"/>
            <rFont val="Tahoma"/>
            <family val="2"/>
          </rPr>
          <t>Las certificaciones de experiencia del recurso humano mínimo requerido serán expedidas por quienes directamente los contrataron o por la entidad para la que se realizaron los trabajos y en los que estos  participaron</t>
        </r>
      </text>
    </comment>
    <comment ref="G16" authorId="0">
      <text>
        <r>
          <rPr>
            <sz val="9"/>
            <color indexed="81"/>
            <rFont val="Tahoma"/>
            <family val="2"/>
          </rPr>
          <t xml:space="preserve">Las certificaciones de experiencia requieren que los trabajos o proyectos se encuentren terminados y que hayan sido realizados por la persona a la que se acredita la experiencia y que dicha experiencia corresponda con  la requerida para este proceso. Así mismo, las certificaciones deben establecer el tiempo de experiencia exigido en el rol certificado. </t>
        </r>
      </text>
    </comment>
    <comment ref="P16" authorId="0">
      <text>
        <r>
          <rPr>
            <sz val="9"/>
            <color indexed="81"/>
            <rFont val="Tahoma"/>
            <family val="2"/>
          </rPr>
          <t xml:space="preserve">La experiencia profesional se computará a partir de la terminación y aprobación del pensum académico  de educación superior de conformidad con el artículo 229 del Decreto 019 de 2012. </t>
        </r>
      </text>
    </comment>
  </commentList>
</comments>
</file>

<file path=xl/comments9.xml><?xml version="1.0" encoding="utf-8"?>
<comments xmlns="http://schemas.openxmlformats.org/spreadsheetml/2006/main">
  <authors>
    <author>Orlando Alexander Bernal Diaz</author>
  </authors>
  <commentList>
    <comment ref="C4" authorId="0">
      <text>
        <r>
          <rPr>
            <sz val="10"/>
            <color indexed="81"/>
            <rFont val="Tahoma"/>
            <family val="2"/>
          </rPr>
          <t>Fotocopia de la Cédula de ciudadanía</t>
        </r>
      </text>
    </comment>
    <comment ref="D4" authorId="0">
      <text>
        <r>
          <rPr>
            <sz val="9"/>
            <color indexed="81"/>
            <rFont val="Tahoma"/>
            <family val="2"/>
          </rPr>
          <t xml:space="preserve">Si se tratan de estudios obtenidos en el exterior, se deberá presentar la convalidación del título expedida por el  Ministerio de Educación – SNIES, de acuerdo con lo señalado en la Ley 30 de 1992 y la Resolución 5547 de 2005 
</t>
        </r>
      </text>
    </comment>
    <comment ref="E4" authorId="0">
      <text>
        <r>
          <rPr>
            <sz val="9"/>
            <color indexed="81"/>
            <rFont val="Tahoma"/>
            <family val="2"/>
          </rPr>
          <t xml:space="preserve">* Fotocopia del título profesional o del acta de grado. 
* Fotocopia del documento que acredite terminación de materias si fuere del caso expedido por la autoridad competente. 
</t>
        </r>
      </text>
    </comment>
    <comment ref="C19" authorId="0">
      <text>
        <r>
          <rPr>
            <sz val="9"/>
            <color indexed="81"/>
            <rFont val="Tahoma"/>
            <family val="2"/>
          </rPr>
          <t xml:space="preserve">Si el proponente es el mismo que certifica la experiencia del profesional propuesto, además de esta certificación, se deberá presentar fotocopia del contrato suscrito entre el proponente y el integrante del equipo de trabajo, a través del cual se realizaron los trabajos certificados. En caso de no existir contrato suscrito, deberá  allegar certificación de la junta directiva o junta de socios (la que corresponda), con el visto bueno del revisor  fiscal o contador (en caso de no existir revisor fiscal), para acreditar la experiencia del profesional propuesto. Las certificaciones que acrediten la experiencia del personal propuesto, se considerarán expedidas bajo gravedad de  juramento. </t>
        </r>
      </text>
    </comment>
    <comment ref="D19" authorId="0">
      <text>
        <r>
          <rPr>
            <sz val="10"/>
            <color indexed="81"/>
            <rFont val="Tahoma"/>
            <family val="2"/>
          </rPr>
          <t>Las certificaciones de experiencia del recurso humano mínimo requerido serán expedidas por quienes directamente los contrataron o por la entidad para la que se realizaron los trabajos y en los que estos  participaron</t>
        </r>
      </text>
    </comment>
    <comment ref="G19" authorId="0">
      <text>
        <r>
          <rPr>
            <sz val="9"/>
            <color indexed="81"/>
            <rFont val="Tahoma"/>
            <family val="2"/>
          </rPr>
          <t xml:space="preserve">Las certificaciones de experiencia requieren que los trabajos o proyectos se encuentren terminados y que hayan sido realizados por la persona a la que se acredita la experiencia y que dicha experiencia corresponda con  la requerida para este proceso. Así mismo, las certificaciones deben establecer el tiempo de experiencia exigido en el rol certificado. </t>
        </r>
      </text>
    </comment>
    <comment ref="P19" authorId="0">
      <text>
        <r>
          <rPr>
            <sz val="9"/>
            <color indexed="81"/>
            <rFont val="Tahoma"/>
            <family val="2"/>
          </rPr>
          <t xml:space="preserve">La experiencia profesional se computará a partir de la terminación y aprobación del pensum académico  de educación superior de conformidad con el artículo 229 del Decreto 019 de 2012. </t>
        </r>
      </text>
    </comment>
  </commentList>
</comments>
</file>

<file path=xl/sharedStrings.xml><?xml version="1.0" encoding="utf-8"?>
<sst xmlns="http://schemas.openxmlformats.org/spreadsheetml/2006/main" count="2551" uniqueCount="360">
  <si>
    <t>CERTIFICACIÓN 1</t>
  </si>
  <si>
    <t>CERTIFICACIÓN 2</t>
  </si>
  <si>
    <t>CERTIFICACIÓN 3</t>
  </si>
  <si>
    <t>SUMATORIA</t>
  </si>
  <si>
    <t>% de participación</t>
  </si>
  <si>
    <t>Término de ejecución del contrato, con indicación de la fecha cierta de iniciación (día/mes/año) y terminación del mismo (día/mes/año)</t>
  </si>
  <si>
    <t>Observaciones</t>
  </si>
  <si>
    <t>TITULO</t>
  </si>
  <si>
    <t>CUMPLE
(SI / NO)</t>
  </si>
  <si>
    <t>OBSERVACIONES</t>
  </si>
  <si>
    <t>DÍAS</t>
  </si>
  <si>
    <t>MESES</t>
  </si>
  <si>
    <t>AÑOS</t>
  </si>
  <si>
    <t>General</t>
  </si>
  <si>
    <t>Específica</t>
  </si>
  <si>
    <t>CERTIFICACIÓN</t>
  </si>
  <si>
    <t>CUMPLE TERMINADO Y/O LIQUIDADO
(SI / NO)</t>
  </si>
  <si>
    <t>CUMPLE OBJETO - EXPERIENCIA
(SI / NO)</t>
  </si>
  <si>
    <t>INSTITUCIÓN</t>
  </si>
  <si>
    <t>FECHA DE GRADO</t>
  </si>
  <si>
    <t>FOLIO INICIO</t>
  </si>
  <si>
    <t>FOLIO FINALIZACIÓN</t>
  </si>
  <si>
    <t>CLASIFICACIÓN</t>
  </si>
  <si>
    <t>Experiencia General en años:</t>
  </si>
  <si>
    <t>Experiencia General mínima en años:</t>
  </si>
  <si>
    <t>Experiencia General adicional en años:</t>
  </si>
  <si>
    <t>Experiencia Específica adicional en años:</t>
  </si>
  <si>
    <t>Experiencia Específica en años:</t>
  </si>
  <si>
    <t>Experiencia Específica mínima en años:</t>
  </si>
  <si>
    <t>AÑOS DE EXPERIENCIA GENERAL</t>
  </si>
  <si>
    <r>
      <t>Por  5</t>
    </r>
    <r>
      <rPr>
        <sz val="12"/>
        <color theme="1"/>
        <rFont val="Arial Narrow"/>
        <family val="2"/>
      </rPr>
      <t xml:space="preserve"> años  más</t>
    </r>
  </si>
  <si>
    <t>FORMACIÓN ACADEMICA</t>
  </si>
  <si>
    <t>PUNTAJE</t>
  </si>
  <si>
    <t>PUNTAJE ASIGNADO (Máximo 100 puntos)</t>
  </si>
  <si>
    <t>PUNTAJE ASIGNADO (Máximo 50 puntos)</t>
  </si>
  <si>
    <t>PUNTAJE ASIGNADO (Máximo 50Puntos)</t>
  </si>
  <si>
    <t>FORMACION ACADEMICA</t>
  </si>
  <si>
    <t>Experiencia general</t>
  </si>
  <si>
    <t>Profesión</t>
  </si>
  <si>
    <t>Posgrado</t>
  </si>
  <si>
    <t>Experiencia específica</t>
  </si>
  <si>
    <t>OFERENTE</t>
  </si>
  <si>
    <t>ÍTEM</t>
  </si>
  <si>
    <t>Experiencia general adicional</t>
  </si>
  <si>
    <t>Formación académica</t>
  </si>
  <si>
    <t>SUMA</t>
  </si>
  <si>
    <t>SE ASIGNA PUNTAJE
(SI / NO)</t>
  </si>
  <si>
    <t>4.2.</t>
  </si>
  <si>
    <t>DOCUMENTOS TÉCNICOS</t>
  </si>
  <si>
    <t>4.2.1.</t>
  </si>
  <si>
    <t xml:space="preserve">CRITERIOS DE VERIFICACIÓN TÉCNICA DEL PROPONENTE </t>
  </si>
  <si>
    <t>CUMPLEN CON EL NÚMERO DE CERTIFICACIONES
3
(SI / NO):</t>
  </si>
  <si>
    <t>CERTIFICACIÓN
(Contratos ejecutados u órdenes de servicio)</t>
  </si>
  <si>
    <t>CUMPLEN (LAS 3 CERTIFICACIONES) CON
*El suministro, instalación y puesta en operación de sistemas de transmisión de radio y/o televisión y/o telecomunicaciones, y/o 
*Contratos para la Administración y/o mantenimiento y/o instalación y/o operación de redes de Telecomunicaciones en el territorio nacional. 
(SI / NO):</t>
  </si>
  <si>
    <t xml:space="preserve">Nombre de la empresa Contratante y NIT (Si lo hubiere) </t>
  </si>
  <si>
    <t>Dirección</t>
  </si>
  <si>
    <t>Teléfono</t>
  </si>
  <si>
    <t>Nombre del Contratista</t>
  </si>
  <si>
    <t>Valor del contrato</t>
  </si>
  <si>
    <t>Fecha de suscripción, inicio (día, mes y año)</t>
  </si>
  <si>
    <t>Fecha de terminación (día, mes y año)</t>
  </si>
  <si>
    <t>Fecha de expedición de la certificación (día, mes y año)</t>
  </si>
  <si>
    <t>CUMPLE SATISFACCIÓN
(SI / NO)</t>
  </si>
  <si>
    <t>FOLIO</t>
  </si>
  <si>
    <t>TERMINADO
Estado del contrato
(SI / NO)</t>
  </si>
  <si>
    <t>PERIODO DE EJECUCIÓN 
(SI /NO)</t>
  </si>
  <si>
    <t>Número del contrato 
(si tiene)</t>
  </si>
  <si>
    <t>Nombre y firma de quien expide la certificación</t>
  </si>
  <si>
    <t>CUMPLEN (LAS 3 CERTIFICACIONES) CON
PRESUPUESTO (Igual o superior al 50% del presupuesto oficial del presente proceso expresado en SMLMV)
(SI / NO):</t>
  </si>
  <si>
    <t>4.2.3.</t>
  </si>
  <si>
    <t>RECURSO HUMANO MÍNIMO REQUERIDO</t>
  </si>
  <si>
    <r>
      <t xml:space="preserve">DIRECTOR DE PROYECTO (Nombre) </t>
    </r>
    <r>
      <rPr>
        <b/>
        <sz val="11"/>
        <color theme="0"/>
        <rFont val="Calibri"/>
        <family val="2"/>
      </rPr>
      <t>↓</t>
    </r>
  </si>
  <si>
    <t>Ingeniero de telecomunicaciones, eléctrico, electrónico o de sistemas</t>
  </si>
  <si>
    <t>Maestría o posgrado titulado en áreas de ingeniería, telecomunicaciones, logística, gestión de procesos, administración o proyectos</t>
  </si>
  <si>
    <t>Experiencia general en telecomunicaciones superior a 8 años</t>
  </si>
  <si>
    <t xml:space="preserve">Experiencia especifica en: 
o Gerencia de proyectos de telecomunicaciones superior a 4 años, y/o 
o En redes de transmisión y/o instalación y/o operación de equipos de telecomunicaciones, superior a 4 años </t>
  </si>
  <si>
    <t>Adjuntó Hoja de Vida 
(SI / NO)</t>
  </si>
  <si>
    <t>Identificación del Contratante: Nombre e identificación de la entidad que certifica, que deberá tener la calidad de contratante</t>
  </si>
  <si>
    <t>Identificación del contratista: Debe corresponder al miembro del equipo de trabajo que acredita la experiencia</t>
  </si>
  <si>
    <t>Objeto del contrato, funciones o actividades desarrolladas 
(SI / NO)</t>
  </si>
  <si>
    <t>Carta de compromiso del profesional donde certifique su disponibilidad para trabajar en el proyecto</t>
  </si>
  <si>
    <t>Gerencia de proyectos</t>
  </si>
  <si>
    <t>En redes de transmisión y/o instalación y/o operación de equipos de telecomunicaciones</t>
  </si>
  <si>
    <t>DILIGENCIAMIENTO DE LA CARTA DE PRESENTACIÓN DE LA PROPUESTA (ANEXO 1) (SI / NO)</t>
  </si>
  <si>
    <t>DILIGENCIAMIENTO DE LA CARTA DE ACEPTACIÓN ESPECIFICACIONES TÉCNICAS (ANEXO 12) (SI / NO)</t>
  </si>
  <si>
    <t>CUMPLE (SI / NO)</t>
  </si>
  <si>
    <t>Carta debidamente suscrita, en la que se declare bajo la gravedad de juramento que su matrícula profesional se encuentra vigente y que no ha sido sancionado</t>
  </si>
  <si>
    <r>
      <t xml:space="preserve">COORDINADOR FINANCIERO (Nombre) </t>
    </r>
    <r>
      <rPr>
        <b/>
        <sz val="11"/>
        <color theme="0"/>
        <rFont val="Calibri"/>
        <family val="2"/>
      </rPr>
      <t>↓</t>
    </r>
  </si>
  <si>
    <t>Profesional en Economía o Ingeniería Industrial o Administración de empresas o Contaduría</t>
  </si>
  <si>
    <t>Nivel de estudio de posgrado titulado en finanzas y/o economía</t>
  </si>
  <si>
    <t>Experiencia general en evaluación, implementación o gestión de proyectos, superior a 4 años</t>
  </si>
  <si>
    <t>CERTIFICACIÓN PMP VIGENTE (SI / NO):</t>
  </si>
  <si>
    <t>Posgrado titulado adicional al posgrado mínimo</t>
  </si>
  <si>
    <r>
      <t xml:space="preserve">COORDINADOR TÉCNICO (Nombre) </t>
    </r>
    <r>
      <rPr>
        <b/>
        <sz val="11"/>
        <color theme="0"/>
        <rFont val="Calibri"/>
        <family val="2"/>
      </rPr>
      <t>↓</t>
    </r>
  </si>
  <si>
    <t>Ingeniero de telecomunicaciones, Ingeniero eléctrico, electrónico o de sistemas</t>
  </si>
  <si>
    <t>Nivel de estudio de posgrado titulado en áreas de ingeniería, telecomunicaciones o proyectos</t>
  </si>
  <si>
    <t>Experiencia general en telecomunicaciones superior a 6 años</t>
  </si>
  <si>
    <t xml:space="preserve">Experiencia especifica en: 
* Mantenimiento de redes de Transmisión de Radiofrecuencia y/o Televisión y/o Radio, superior a 3 años, o, 
* Mantenimiento de equipos de Radiofrecuencia y/o Televisión y/o Radio, superior a 3 años, o,
* Instalaciones y/o Operación de Redes de Transmisión de Radiofrecuencia y/o Televisión y/o Radio, superior a 3 años </t>
  </si>
  <si>
    <t>Mantenimiento de equipos</t>
  </si>
  <si>
    <t>Mantenimiento de redes de Tx</t>
  </si>
  <si>
    <t>Radiofrecuencia y/o Televisión y/o Radio</t>
  </si>
  <si>
    <t>Instalaciones y/o Operación de Redes de Tx</t>
  </si>
  <si>
    <r>
      <t xml:space="preserve">COORDINADOR ADMINISTRATIVO (Nombre) </t>
    </r>
    <r>
      <rPr>
        <b/>
        <sz val="10"/>
        <color theme="0"/>
        <rFont val="Calibri"/>
        <family val="2"/>
      </rPr>
      <t>↓</t>
    </r>
  </si>
  <si>
    <t>Profesional en Ingeniería Industrial o Administración de empresas</t>
  </si>
  <si>
    <t>Posgrado titulado en áreas relacionadas con la administración, economía, finanzas, proyectos o procesos</t>
  </si>
  <si>
    <t xml:space="preserve">Especialización titulada adicional al posgrado mínimo </t>
  </si>
  <si>
    <t xml:space="preserve">MBA o Maestría en finanzas, economía o en áreas relacionadas con la administración </t>
  </si>
  <si>
    <t xml:space="preserve">MBA o Maestría adicional al posgrado mínimo en finanzas, economía o en áreas relacionadas con la administración </t>
  </si>
  <si>
    <t xml:space="preserve">Experiencia general en evaluación, implementación o gestión de proyectos, superior a 4 años </t>
  </si>
  <si>
    <t xml:space="preserve">EXPERIENCIA Y FORMACIÓN ADICIONAL AL MINIMO REQUERIDO DEL DIRECTOR DE PROYECTO (MÁXIMO 100 PUNTOS) </t>
  </si>
  <si>
    <r>
      <t>Por  4</t>
    </r>
    <r>
      <rPr>
        <sz val="12"/>
        <color theme="1"/>
        <rFont val="Arial Narrow"/>
        <family val="2"/>
      </rPr>
      <t xml:space="preserve"> años  más</t>
    </r>
  </si>
  <si>
    <r>
      <t>Por  6</t>
    </r>
    <r>
      <rPr>
        <sz val="12"/>
        <color theme="1"/>
        <rFont val="Arial Narrow"/>
        <family val="2"/>
      </rPr>
      <t xml:space="preserve"> años  más</t>
    </r>
  </si>
  <si>
    <t>AÑOS DE EXPERIENCIA ESPECIFICA</t>
  </si>
  <si>
    <t>PUNTAJE ASIGNADO (Máximo 25 Puntos)</t>
  </si>
  <si>
    <t>Certificación PMP vigente</t>
  </si>
  <si>
    <t xml:space="preserve">Certificación PMP vigente y posgrado titulado adicional al posgrado mínimo </t>
  </si>
  <si>
    <t xml:space="preserve">EXPERIENCIA Y FORMACIÓN ADICIONAL AL MINIMO REQUERIDO DEL COORDINADOR FINANCIERO (MÁXIMO 50 PUNTOS) </t>
  </si>
  <si>
    <t>Certificación PMP vigente o posgrado titulado adicional al posgrado mínimo</t>
  </si>
  <si>
    <t xml:space="preserve">EXPERIENCIA Y FORMACIÓN ADICIONAL AL MINIMO REQUERIDO DEL COORDINADOR TÉCNICO (MÁXIMO 50 PUNTOS) </t>
  </si>
  <si>
    <r>
      <t>Por  3</t>
    </r>
    <r>
      <rPr>
        <sz val="12"/>
        <color theme="1"/>
        <rFont val="Arial Narrow"/>
        <family val="2"/>
      </rPr>
      <t xml:space="preserve"> años  más</t>
    </r>
  </si>
  <si>
    <t xml:space="preserve">Certificación PMP vigente o posgrado titulado adicional al posgrado mínimo </t>
  </si>
  <si>
    <t xml:space="preserve">Certificación PMP vigente y posgrado adicional al posgrado mínimo </t>
  </si>
  <si>
    <t xml:space="preserve">EXPERIENCIA Y FORMACIÓN ADICIONAL AL MINIMO REQUERIDO DEL COORDINADOR ADMINISTRATIVO (MÁXIMO 50 PUNTOS) </t>
  </si>
  <si>
    <t>4.2.3.
RECURSO HUMANO MÍNIMO REQUERIDO</t>
  </si>
  <si>
    <t>4.2.
DOCUMENTOS TÉCNICOS</t>
  </si>
  <si>
    <t>DIRECTOR</t>
  </si>
  <si>
    <t>FINANCIERO</t>
  </si>
  <si>
    <t>TÉCNICO</t>
  </si>
  <si>
    <t>ADMINISTRATIVO</t>
  </si>
  <si>
    <t>Hoja de vida</t>
  </si>
  <si>
    <t>Carta matrícula</t>
  </si>
  <si>
    <t>Carta compromiso</t>
  </si>
  <si>
    <t>(SI / NO)</t>
  </si>
  <si>
    <t>6.2 
PONDERACIÓN DE LAS PROPUESTAS ELEGIBLES.</t>
  </si>
  <si>
    <t>6.2.1.
 PONDERACIÓN TÉCNICA</t>
  </si>
  <si>
    <t>6.2.3
APOYO A LA INDUSTRIA NACIONAL</t>
  </si>
  <si>
    <t>SI</t>
  </si>
  <si>
    <t>RTVC</t>
  </si>
  <si>
    <t>Carrera 45 No. 26-33</t>
  </si>
  <si>
    <t>iradio</t>
  </si>
  <si>
    <t>131 de 2010</t>
  </si>
  <si>
    <t>OLGA LUCIA VIDES C.</t>
  </si>
  <si>
    <t>Firma Coordinadora de Gestión jurídica</t>
  </si>
  <si>
    <t>208 de 2008</t>
  </si>
  <si>
    <t>CATALINA PIMIENTA GÓMEZ</t>
  </si>
  <si>
    <t>276 de 2012</t>
  </si>
  <si>
    <t>MARIO ALFREDO MEDINA
CC 79.526.516</t>
  </si>
  <si>
    <t>Ingeniero Electrónico</t>
  </si>
  <si>
    <t>POLITÉCNICO GRANCOLOMBIANO</t>
  </si>
  <si>
    <t>Especialista en Gerencia de proyectos de Telecomunicaciones</t>
  </si>
  <si>
    <t>NO</t>
  </si>
  <si>
    <t>La certificación no refleja el Objeto del contrato, funciones o actividades desarrolladas</t>
  </si>
  <si>
    <t>RUBEN DARÍO SANCHEZ MORA
CC 79.663.822</t>
  </si>
  <si>
    <t>FUNDACIÓN UNIVERSITARIA LOS LIBERTADORES</t>
  </si>
  <si>
    <t>Administrador de empresas</t>
  </si>
  <si>
    <t>PONTIFICIA UNIVERSIDAD JAVERIANA</t>
  </si>
  <si>
    <t>Especialista en Gerencia financiera</t>
  </si>
  <si>
    <t>REDCOM</t>
  </si>
  <si>
    <t>SERTIC</t>
  </si>
  <si>
    <t>JUAN ALBERTO PAZ
79.427.040</t>
  </si>
  <si>
    <t>Ingeniero electrónico</t>
  </si>
  <si>
    <t>EAN</t>
  </si>
  <si>
    <t>Especialista en Gerencia de Tecnología</t>
  </si>
  <si>
    <t>COMPUALARMAS</t>
  </si>
  <si>
    <t>Serdan</t>
  </si>
  <si>
    <t>DILIA M. GUTIERREZ RIVERO
CC 52.255.433</t>
  </si>
  <si>
    <t>UNIVERSIDAD SERGIO ARBOLEDA</t>
  </si>
  <si>
    <t>Especialista en administración de negocios</t>
  </si>
  <si>
    <t>4,64 años de experiencia general adicional</t>
  </si>
  <si>
    <t>N/A</t>
  </si>
  <si>
    <t>SOLTEL
NIT 830.031.610-7</t>
  </si>
  <si>
    <t>Caracol Televisión
NIT 860.025 674-2</t>
  </si>
  <si>
    <t>La certificación no refleja el Objeto del contrato, funciones o actividades desarrolladas.
Se traslapa en parte con la certificación 8 (Folio 50)</t>
  </si>
  <si>
    <t>MIS
NIT 830.051.573-8</t>
  </si>
  <si>
    <t>Electrónica Industrial de Colombia S.A.
NIT 830.077.281-5</t>
  </si>
  <si>
    <t>UT EMTE - iradio
NIT 900.532.045-9</t>
  </si>
  <si>
    <t>La identificación de la entidad se valida a discreción de RTVC</t>
  </si>
  <si>
    <t>La identificación de la entidad se valida a discreción de RTVC.
Se traslapa 8 días con la certificación 1 (Folio 72-73)</t>
  </si>
  <si>
    <t>La certificación no refleja el Objeto del contrato, funciones o actividades desarrolladas.
La identificación de la entidad se valida a discreción de RTVC</t>
  </si>
  <si>
    <t>Eficacia
NIT 800137960</t>
  </si>
  <si>
    <t>Administrador de empresas
Sectores público y privado</t>
  </si>
  <si>
    <t>COFVIATUR
NIT 860.404.115-3</t>
  </si>
  <si>
    <t>INVERSIONES OLIVEBAR
NIT 830.508.807-1</t>
  </si>
  <si>
    <t>Fiduciaria de Occidente S.A.</t>
  </si>
  <si>
    <t>Cra 13 # 27-47 Piso 10</t>
  </si>
  <si>
    <t>DICO TELECOMUNICACIONES S.A.</t>
  </si>
  <si>
    <t>OMAR ANDRES TORRES DAZA
WILSON SILVA OBANDO</t>
  </si>
  <si>
    <t>Calle 3 sur 41-65 Piso 5</t>
  </si>
  <si>
    <t>SANDRA PATRICIA RAMIREZ R</t>
  </si>
  <si>
    <t>FECHA INICIO</t>
  </si>
  <si>
    <t>FECHA FIN</t>
  </si>
  <si>
    <t>VALOR MES SIN IVA</t>
  </si>
  <si>
    <t>VALOR MES CON IVA</t>
  </si>
  <si>
    <t>TOTAL CON IVA</t>
  </si>
  <si>
    <t>TOTAL SIN IVA</t>
  </si>
  <si>
    <t>FLAVIO EMILIO HERNANDEZ CÁRDENAS
CC 12.991.824</t>
  </si>
  <si>
    <t>UNIVERSIDAD DEL CAUCA</t>
  </si>
  <si>
    <t>Ingeniero en electrónica</t>
  </si>
  <si>
    <t>UNIVERSIDAD JAVERIANA</t>
  </si>
  <si>
    <t>Especialista en Sistemas Gerenciales de Ingeniería</t>
  </si>
  <si>
    <t>ETB</t>
  </si>
  <si>
    <t>CINTEL
NIT NO LEGIBLE EN LA COPIA</t>
  </si>
  <si>
    <t>DICO TELECOMUNICACIONES
NIT 830.136.162-0</t>
  </si>
  <si>
    <t>La certificación corresponde a DICO, y no al profesional relacionado</t>
  </si>
  <si>
    <t>CINTEL
NIT 800.149.483-7</t>
  </si>
  <si>
    <t>DICO TELECOMUNICACIONES S.A.
NIT 830.136.162-0</t>
  </si>
  <si>
    <t xml:space="preserve">La certificación no refleja el Objeto del contrato, funciones o actividades desarrolladas.
Si el proponente es el mismo que certifica la experiencia del profesional propuesto, además de esta certificación, se deberá presentar fotocopia del contrato suscrito entre el proponente y el integrante del equipo de trabajo, a través del cual se realizaron los trabajos certificados. En caso de no existir contrato suscrito, deberá  allegar certificación de la junta directiva o junta de socios (la que corresponda), con el visto bueno del revisor fiscal o contador (en caso de no existir revisor fiscal), para acreditar la experiencia del profesional propuesto. Las certificaciones que acrediten la experiencia del personal propuesto, se considerarán expedidas bajo gravedad de juramento. </t>
  </si>
  <si>
    <t>MARIA ANGELICA MARTINEZ CORREA
CC 52.382.656</t>
  </si>
  <si>
    <t>UNIVERSIDAD CENTRAL</t>
  </si>
  <si>
    <t>Contador público</t>
  </si>
  <si>
    <t>UNIVERSIDAD DE LA SABANA</t>
  </si>
  <si>
    <t>Especialista en finanzas y negocios internacionales</t>
  </si>
  <si>
    <t>EXPOFARMA
NIT 800092641-7</t>
  </si>
  <si>
    <t xml:space="preserve">Si el proponente es el mismo que certifica la experiencia del profesional propuesto, además de esta certificación, se deberá presentar fotocopia del contrato suscrito entre el proponente y el integrante del equipo de trabajo, a través del cual se realizaron los trabajos certificados. En caso de no existir contrato suscrito, deberá  allegar certificación de la junta directiva o junta de socios (la que corresponda), con el visto bueno del revisor fiscal o contador (en caso de no existir revisor fiscal), para acreditar la experiencia del profesional propuesto. Las certificaciones que acrediten la experiencia del personal propuesto, se considerarán expedidas bajo gravedad de juramento. </t>
  </si>
  <si>
    <t>OSCAR ORLANDO MARIACA OROZCO
CC 79.532.077</t>
  </si>
  <si>
    <t>Especialista en teleinformática</t>
  </si>
  <si>
    <t>COLOMBIA TELECOMUNICACIONES S.A. E.S.P.</t>
  </si>
  <si>
    <t>ORTÍZ REY INGENIEROS LTDA.
NIT 800.247.622-4</t>
  </si>
  <si>
    <t>OLGA QUIÑONES PRECIADO
CC 66.960.641</t>
  </si>
  <si>
    <t>UNIVERSIDAD SANTIAGO DE CALI</t>
  </si>
  <si>
    <t>Administradora de empresas</t>
  </si>
  <si>
    <t>UNIVERSIDAD DEL ROSARIO</t>
  </si>
  <si>
    <t>Especialista en Gerencia en Gestión Humana y Desarrollo organizacional</t>
  </si>
  <si>
    <t>DICO</t>
  </si>
  <si>
    <t>UNE EPM TELECOMUNICACIONES S.A.</t>
  </si>
  <si>
    <t>Carrera 16 No. 11A Sur 100 Medellín</t>
  </si>
  <si>
    <t>4 3251505</t>
  </si>
  <si>
    <t>Huawei technologies CO.,LTD.</t>
  </si>
  <si>
    <t>Contrato 10010438961</t>
  </si>
  <si>
    <t>JORGE MARIO ORTÍZ HERRERA</t>
  </si>
  <si>
    <t>Firma Interventor UNE, Administrador del Acuerdo Comercial.
La certificación no tiene fecha de firma, tal y como lo exige el pliego</t>
  </si>
  <si>
    <t>China Mobile Communications Corporation</t>
  </si>
  <si>
    <t>Go.Tone Building, #208 Yuexiu South Road, Yuexiu District, Canton City, China</t>
  </si>
  <si>
    <t>008613802880387</t>
  </si>
  <si>
    <t>TANG HUI</t>
  </si>
  <si>
    <t>Firma Gerente General.
Ampliar el alcance de la certificación, especialmente lo concerniente a la relación de los sistemas de transmisión (telecomunicaciones) y la solución BOSS/CBS.</t>
  </si>
  <si>
    <t xml:space="preserve">MTN Irancell </t>
  </si>
  <si>
    <t>88653692-4</t>
  </si>
  <si>
    <t>ARASH SOLEIMANI</t>
  </si>
  <si>
    <t>Firma Jefe de operaciones de la Red.
La certificación se refiere a servicios de OPERACIÓN, y GESTIÓN; mas no de suministro y/o instalación de los sistemas mencionados.
TRM 30 Abr 2009</t>
  </si>
  <si>
    <t>HENRY LÓPEZ OLIVEROS
CC 91.490.039</t>
  </si>
  <si>
    <t>UNIVALLE</t>
  </si>
  <si>
    <t>No se adjunta Fotocopia del título profesional o del acta de grado</t>
  </si>
  <si>
    <t>No se adjunta Fotocopia del título o del acta de grado del posgrado mínimo habilitante</t>
  </si>
  <si>
    <t>WALTER BRIDGE y CIA. S.A.
NIT 800.006.911-4</t>
  </si>
  <si>
    <t>BPM CONSULTING LTDA.
NIT 900011395-6</t>
  </si>
  <si>
    <t>SONDA DE COLOMBIA</t>
  </si>
  <si>
    <t>ORGANIZACIÓN SERDAN - Misión temporal Ltda.</t>
  </si>
  <si>
    <t>NANCY CAROLINA SUÁREZ CAMACHO
CC 38.144.285</t>
  </si>
  <si>
    <t>UNIVERSIDAD DEL TOLIMA</t>
  </si>
  <si>
    <t>Economista</t>
  </si>
  <si>
    <t>Especialista en Gerencia Financiera</t>
  </si>
  <si>
    <t>En el anexo 10 no se especifica el perfil propuesto ni el objeto del proceso.</t>
  </si>
  <si>
    <t>Huawei technologies CO.,LTD.
NIT 830.140.321-0</t>
  </si>
  <si>
    <t>SAMAEL QUINTERO POVEDA
CC 80.130.167</t>
  </si>
  <si>
    <t>Especialista en Telecomunicaciones móviles</t>
  </si>
  <si>
    <t>Especialista en Gerencia de proyectos de telecomunicaciones</t>
  </si>
  <si>
    <t>En el anexo 10 no se especifica el objeto del proceso.</t>
  </si>
  <si>
    <t>COLTEMPORA S.A.
NIT 800.142.612-9</t>
  </si>
  <si>
    <t>ALEJANDRA GUZMÁN CASTILLO
CC 52.904.147</t>
  </si>
  <si>
    <t>Profesional Economista en Comercio Exterior</t>
  </si>
  <si>
    <t>No cumple con el perfil definido por RTVC</t>
  </si>
  <si>
    <t>No firmó no diligenció completamente el anexo 10</t>
  </si>
  <si>
    <t>Huawei</t>
  </si>
  <si>
    <t>38-60</t>
  </si>
  <si>
    <t>CONSORCIO ISTRONYC LTDA- BALUM S.A.</t>
  </si>
  <si>
    <t>076-2011</t>
  </si>
  <si>
    <t xml:space="preserve">ETB </t>
  </si>
  <si>
    <t>BALUM SA</t>
  </si>
  <si>
    <t>UNIVERSIDAD DISTRITAL FRANCISCO JOSE DE CALDAS</t>
  </si>
  <si>
    <t>INGENIERO ELECTRONICO</t>
  </si>
  <si>
    <t>UNIVERSIDAD NACIONAL DE COLOMBIA</t>
  </si>
  <si>
    <t>MAGISTER SCIENTIAE EN SISTEMAS</t>
  </si>
  <si>
    <t>AERONAUTICA CIVIL</t>
  </si>
  <si>
    <t>BALUM</t>
  </si>
  <si>
    <t>HEIDY XIMENA CARRILLO CAMACHO</t>
  </si>
  <si>
    <t>CONTADURIA PUBLICA</t>
  </si>
  <si>
    <t>ESPECIALISTA EN FINANZAS Y NEGOCIOS INTERNACIONALES</t>
  </si>
  <si>
    <t>PRICE WATERHOUSE COOPERS</t>
  </si>
  <si>
    <t>P&amp;G FINANCIAL UK LTDA</t>
  </si>
  <si>
    <t>ERNST &amp; YOUNG</t>
  </si>
  <si>
    <t>MAGISTER EN CIENCIAS DE LA INFORMACION Y LAS COMUNICACIONES</t>
  </si>
  <si>
    <t>PABLO GERMAN PEREZ HERRERA</t>
  </si>
  <si>
    <t>ADMINISTRADOR DE EMPRESAS</t>
  </si>
  <si>
    <t>ESPECIALISTA EN GERENCIA ESTRATEGICA</t>
  </si>
  <si>
    <t>CONSORCIO ISTRONYC BALUM</t>
  </si>
  <si>
    <t>SOLO ENTREGÓ 2 CERTIFICACIONES</t>
  </si>
  <si>
    <t>JULIAN RICARDO VALDES PEÑALOSA
CC 17.122.601</t>
  </si>
  <si>
    <t>SE DESCUENTAN 30 DIAS AL INICIO, AJUSTANDOSE A LA FECHA DE GRADUACIÓN</t>
  </si>
  <si>
    <t>LA CERTIFICACIÓN ESPECIFICA SE COMPONE DE LAS DOS EXPERIENCIAS: GERENCIA DE PROYECTOS E INSTALACION DE EQUIPOS</t>
  </si>
  <si>
    <t>HEIDY XIMENA CARRILLO CAMACHO
CC 52.475.725</t>
  </si>
  <si>
    <t>UNIVERSIDAD DE LA SALLE</t>
  </si>
  <si>
    <t>LA EXPERIENCIA RELACIONADA ES EN AUDITORÍA</t>
  </si>
  <si>
    <t>ACCOUNT ASSISTANT. La certificación no se encuentra acompañada de la correspondiente traducción</t>
  </si>
  <si>
    <t>PABLO GERMAN PEREZ HERRRERA
CC 19.055.103</t>
  </si>
  <si>
    <t>INCLUYE TAMBIÉN MANTENIMIENTO</t>
  </si>
  <si>
    <t>FELIPE ANDRES SANTOS ORJUELA
CC 80.084.441</t>
  </si>
  <si>
    <t>La certificación no refleja el Objeto del contrato, funciones o actividades desarrolladas.</t>
  </si>
  <si>
    <t>Balum</t>
  </si>
  <si>
    <t>UNIVERSIDAD DE LOS ANDES</t>
  </si>
  <si>
    <t>Especialista en Telemática</t>
  </si>
  <si>
    <t xml:space="preserve">COMSAT </t>
  </si>
  <si>
    <t>Cra. 8 # 20-00 Ofc 504</t>
  </si>
  <si>
    <t>No se especifican las funciones del cargo</t>
  </si>
  <si>
    <t>DAGA / ISTRONYC LTDA.</t>
  </si>
  <si>
    <t xml:space="preserve">DAGA   </t>
  </si>
  <si>
    <t>No hay fecha de terminación o certificación adjunta con dicha información</t>
  </si>
  <si>
    <t>FEXSA</t>
  </si>
  <si>
    <t>Se traslapa con la certificación correspondiente al folio 110 - 115</t>
  </si>
  <si>
    <t>DSA_TB_CO_OSC_NSN_2010
DSA_MS_CO_OSC_NSN_2010
DSA_CARE_CO_OSC_NSN_2010</t>
  </si>
  <si>
    <t>ESPECIALISTA EN GERENCIA DE PROYECTOS EN INGENIERIA</t>
  </si>
  <si>
    <t>VALE PARA LOS DOS TIPOS DE EXPERIENCIA</t>
  </si>
  <si>
    <t>UNVERSIDAD SAN BUENAVENTURA</t>
  </si>
  <si>
    <t>ADMINISTRADOR DE NEGOCIOS</t>
  </si>
  <si>
    <t>216-5 Y 216-6</t>
  </si>
  <si>
    <t>UNIVERSIDAD DE PALERMO</t>
  </si>
  <si>
    <t>216-14</t>
  </si>
  <si>
    <t>PETROTIGER</t>
  </si>
  <si>
    <t>216-8</t>
  </si>
  <si>
    <t>INGENIERO EN ELECTRONICA Y TELECOMUNICACIONES</t>
  </si>
  <si>
    <t>ICESI</t>
  </si>
  <si>
    <t>ESPECIALISTA EN REDES Y COMUNICACIONES</t>
  </si>
  <si>
    <t>POTIFICIA UNIVERSIDAD JAVIERIANA</t>
  </si>
  <si>
    <t>ESPECIALISTA EN SISTEMAS GERENCIALES DE INGENIERIA</t>
  </si>
  <si>
    <t>CARACOL RADIO</t>
  </si>
  <si>
    <t>INGENIERA INDUSTRIAL</t>
  </si>
  <si>
    <t>UNIVERSIDAD EAN</t>
  </si>
  <si>
    <t>ESPECIALISTA EN GERENCIA DE PROCESOS Y CALIDAD</t>
  </si>
  <si>
    <t>Nokia solutions and Networks Colombia Ltda.</t>
  </si>
  <si>
    <t>Calle 72 No. 8-56 Piso 2</t>
  </si>
  <si>
    <t>(1) 5875577</t>
  </si>
  <si>
    <t>OSC Telecoms &amp; Security Solutions SAS</t>
  </si>
  <si>
    <t>No. 5 Anahita St., 12 Floor; África Blvd.</t>
  </si>
  <si>
    <t>No aplica a la experiencia requerida por RTVC</t>
  </si>
  <si>
    <t>OSC</t>
  </si>
  <si>
    <t>JOSE JOAQUIN FRANCO HERRERA
CC 79.448.879</t>
  </si>
  <si>
    <t>CORPORACION UNVERSITARIA ANTONIO NARIÑO</t>
  </si>
  <si>
    <t>INGENIERO ELECTRÓNICO</t>
  </si>
  <si>
    <t>SPERTO
NIT 860.043.446-6</t>
  </si>
  <si>
    <t>MUNICIPIO DE MEDELLÍN - SUBSECRETARÍA DE TECNOLOGÍA DE LA INFORMACIÓN</t>
  </si>
  <si>
    <t>COMWARE S.A.</t>
  </si>
  <si>
    <t>SE CERTIFICA A COMWARE, QUIEN LO TENIA CONTRATADO</t>
  </si>
  <si>
    <t>NO SE EVIDENCIA EL NOMBRE DE LA EMPRESA QUE LO ESTÁ CERTIFICANDO Y QUE QUIEN FIRMÁ SEA IDONEO</t>
  </si>
  <si>
    <t>CORONA S.A. FIDUCOR S.A.</t>
  </si>
  <si>
    <t>UNIVERSIDAD INCCA DE COLOMBIA</t>
  </si>
  <si>
    <t>TERESA ANDREA MUÑOZ MUÑOZ
CC 31.426.431</t>
  </si>
  <si>
    <t>COMCEL S.A.</t>
  </si>
  <si>
    <t>HUGO JAVIER HENAO GUTIERREZ
94.487.010</t>
  </si>
  <si>
    <t>INTELLIGENTSOFT
NIT 900-164-787-6</t>
  </si>
  <si>
    <t>La experiencia certificada no concuerda con lo requerido por RTVC</t>
  </si>
  <si>
    <t>CARACOL TELEVISION
NIT 860.025.674-2</t>
  </si>
  <si>
    <t>JUAN MANUEL RAMOS PINZON
CC 79.949.381</t>
  </si>
  <si>
    <t>MASTER EN DIRECCION DE EMPRESAS</t>
  </si>
  <si>
    <t>FALTA CONVALIDACION DEL MINISTERIO DE EDUCACIÓN</t>
  </si>
  <si>
    <t>FIRMA RAUL MEDINA SUPERVISOR DEL CONTRATO.
El proponente podrá adjuntar la correspondiente acta de terminación debidamente suscrita.
La dirección y teléfono fueron suministradas por el oferente, no se allegó una nueva certificación con esos datos</t>
  </si>
  <si>
    <t>Las certificaciones no fueron complementadas con las actas de terminación. Las certificaciones no tienen la fecha de expedición</t>
  </si>
  <si>
    <t>Firma Coordinador Gestión de Negocios
Ejecutivo Gestión de Negocios
Valor + IVA
PLIEGO DE DONDICIONES: 4.2.1. h) Estado del contrato (En caso que la certificación no indique que el estado del contrato es liquidado, el proponente podrá adjuntar la correspondiente acta de liquidación y/o terminación debidamente suscrita). 
En la certificación no se dejaba explicito que el contrato estaba liquidado, no se adjuntó la correspondiente acta de terminación debidamente suscrita. La certificación no tiene fecha de expedición (día, mes y año).</t>
  </si>
  <si>
    <t>Firma Coordinador Gestión de Negocios
Ejecutivo Gestión de Negocios
PLIEGO DE DONDICIONES: 4.2.1. h) Estado del contrato (En caso que la certificación no indique que el estado del contrato es liquidado, el proponente podrá adjuntar la correspondiente acta de liquidación y/o terminación debidamente suscrita). 
En la certificación no se dejaba explicito que el contrato estaba liquidado, no se adjuntó la correspondiente acta de terminación debidamente suscrita. La certificación no tiene fecha de expedición (día, mes y año).</t>
  </si>
  <si>
    <t>Firma Coordinadora regional.
No existe evidencia de la terminación del contrato, pues el valor de las actividades ejecutadas no concuerda con el valor mensual multiplicado por el número de meses.
PLIEGO DE DONDICIONES: 4.2.1. h) Estado del contrato (En caso que la certificación no indique que el estado del contrato es liquidado, el proponente podrá adjuntar la correspondiente acta de liquidación y/o terminación debidamente suscrita). 
En la certificación no se dejaba explicito que el contrato estaba liquidado, no se adjuntó la correspondiente acta de terminación debidamente suscrita. La certificación no tiene fecha de expedición (día, mes y año).</t>
  </si>
  <si>
    <t>La certificación dice que los contratos relacionados se encuentran en ejecución, por lo tanto no pueden considerarse como terminados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</si>
</sst>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quot;$&quot;* #,##0.00_);_(&quot;$&quot;* \(#,##0.00\);_(&quot;$&quot;* &quot;-&quot;??_);_(@_)"/>
    <numFmt numFmtId="165" formatCode="_-&quot;$&quot;* #,##0_-;\-&quot;$&quot;* #,##0_-;_-&quot;$&quot;* &quot;-&quot;??_-;_-@_-"/>
    <numFmt numFmtId="166" formatCode="_-* #,##0\ _€_-;\-* #,##0\ _€_-;_-* &quot;-&quot;??\ _€_-;_-@_-"/>
    <numFmt numFmtId="167" formatCode="_(&quot;$&quot;* #,##0_);_(&quot;$&quot;* \(#,##0\);_(&quot;$&quot;* &quot;-&quot;??_);_(@_)"/>
    <numFmt numFmtId="168" formatCode="_-&quot;$&quot;* #,##0.0_-;\-&quot;$&quot;* #,##0.0_-;_-&quot;$&quot;* &quot;-&quot;??_-;_-@_-"/>
  </numFmts>
  <fonts count="27" x14ac:knownFonts="1">
    <font>
      <sz val="11"/>
      <color theme="1"/>
      <name val="Calibri"/>
      <family val="2"/>
      <scheme val="minor"/>
    </font>
    <font>
      <sz val="11"/>
      <color theme="1"/>
      <name val="Calibri"/>
      <family val="2"/>
      <scheme val="minor"/>
    </font>
    <font>
      <b/>
      <sz val="11"/>
      <color theme="0"/>
      <name val="Calibri"/>
      <family val="2"/>
      <scheme val="minor"/>
    </font>
    <font>
      <b/>
      <i/>
      <u val="singleAccounting"/>
      <sz val="14"/>
      <name val="Calibri"/>
      <family val="2"/>
      <scheme val="minor"/>
    </font>
    <font>
      <b/>
      <sz val="11"/>
      <name val="Calibri"/>
      <family val="2"/>
      <scheme val="minor"/>
    </font>
    <font>
      <sz val="11"/>
      <name val="Calibri"/>
      <family val="2"/>
      <scheme val="minor"/>
    </font>
    <font>
      <b/>
      <sz val="12"/>
      <color theme="1"/>
      <name val="Arial Narrow"/>
      <family val="2"/>
    </font>
    <font>
      <sz val="11"/>
      <color theme="1"/>
      <name val="Arial Narrow"/>
      <family val="2"/>
    </font>
    <font>
      <sz val="12"/>
      <color theme="1"/>
      <name val="Arial Narrow"/>
      <family val="2"/>
    </font>
    <font>
      <b/>
      <sz val="11"/>
      <color theme="0"/>
      <name val="Calibri"/>
      <family val="2"/>
    </font>
    <font>
      <b/>
      <i/>
      <u/>
      <sz val="16"/>
      <color theme="1"/>
      <name val="Arial Narrow"/>
      <family val="2"/>
    </font>
    <font>
      <b/>
      <sz val="11"/>
      <color theme="1"/>
      <name val="Calibri"/>
      <family val="2"/>
      <scheme val="minor"/>
    </font>
    <font>
      <b/>
      <sz val="28"/>
      <name val="Calibri"/>
      <family val="2"/>
      <scheme val="minor"/>
    </font>
    <font>
      <sz val="28"/>
      <name val="Calibri"/>
      <family val="2"/>
      <scheme val="minor"/>
    </font>
    <font>
      <sz val="20"/>
      <color theme="1"/>
      <name val="Calibri"/>
      <family val="2"/>
      <scheme val="minor"/>
    </font>
    <font>
      <sz val="28"/>
      <color theme="1"/>
      <name val="Calibri"/>
      <family val="2"/>
      <scheme val="minor"/>
    </font>
    <font>
      <b/>
      <sz val="12"/>
      <color theme="0"/>
      <name val="Calibri"/>
      <family val="2"/>
      <scheme val="minor"/>
    </font>
    <font>
      <b/>
      <i/>
      <sz val="11"/>
      <color theme="1"/>
      <name val="Calibri"/>
      <family val="2"/>
      <scheme val="minor"/>
    </font>
    <font>
      <sz val="9"/>
      <color indexed="81"/>
      <name val="Tahoma"/>
      <family val="2"/>
    </font>
    <font>
      <sz val="10"/>
      <color indexed="81"/>
      <name val="Tahoma"/>
      <family val="2"/>
    </font>
    <font>
      <b/>
      <sz val="9"/>
      <name val="Calibri"/>
      <family val="2"/>
      <scheme val="minor"/>
    </font>
    <font>
      <i/>
      <u/>
      <sz val="48"/>
      <name val="Calibri"/>
      <family val="2"/>
      <scheme val="minor"/>
    </font>
    <font>
      <b/>
      <sz val="22"/>
      <name val="Calibri"/>
      <family val="2"/>
      <scheme val="minor"/>
    </font>
    <font>
      <b/>
      <sz val="10"/>
      <color theme="0"/>
      <name val="Calibri"/>
      <family val="2"/>
      <scheme val="minor"/>
    </font>
    <font>
      <b/>
      <sz val="10"/>
      <color theme="0"/>
      <name val="Calibri"/>
      <family val="2"/>
    </font>
    <font>
      <b/>
      <sz val="16"/>
      <name val="Calibri"/>
      <family val="2"/>
      <scheme val="minor"/>
    </font>
    <font>
      <sz val="14"/>
      <name val="Calibri"/>
      <family val="2"/>
      <scheme val="minor"/>
    </font>
  </fonts>
  <fills count="12">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
      <patternFill patternType="solid">
        <fgColor rgb="FF00B050"/>
        <bgColor indexed="64"/>
      </patternFill>
    </fill>
    <fill>
      <patternFill patternType="solid">
        <fgColor rgb="FFFFC000"/>
        <bgColor indexed="64"/>
      </patternFill>
    </fill>
    <fill>
      <patternFill patternType="solid">
        <fgColor theme="1"/>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43" fontId="1" fillId="0" borderId="0" applyFont="0" applyFill="0" applyBorder="0" applyAlignment="0" applyProtection="0"/>
  </cellStyleXfs>
  <cellXfs count="139">
    <xf numFmtId="0" fontId="0" fillId="0" borderId="0" xfId="0"/>
    <xf numFmtId="0" fontId="2" fillId="3"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4" borderId="0" xfId="0" applyFont="1" applyFill="1" applyAlignment="1">
      <alignment vertical="center" wrapText="1"/>
    </xf>
    <xf numFmtId="0" fontId="5" fillId="4" borderId="0" xfId="0" applyFont="1" applyFill="1" applyAlignment="1">
      <alignment vertical="center" wrapText="1"/>
    </xf>
    <xf numFmtId="0" fontId="4" fillId="4" borderId="0" xfId="0" applyFont="1" applyFill="1" applyAlignment="1">
      <alignment horizontal="left" vertical="center" wrapText="1" indent="1"/>
    </xf>
    <xf numFmtId="0" fontId="5"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5" fillId="4" borderId="1" xfId="0" applyFont="1" applyFill="1" applyBorder="1" applyAlignment="1">
      <alignment horizontal="left" vertical="center" wrapText="1"/>
    </xf>
    <xf numFmtId="15" fontId="5" fillId="4" borderId="1" xfId="0" applyNumberFormat="1" applyFont="1" applyFill="1" applyBorder="1" applyAlignment="1">
      <alignment horizontal="center" vertical="center" wrapText="1"/>
    </xf>
    <xf numFmtId="9" fontId="5" fillId="4" borderId="1" xfId="0" applyNumberFormat="1" applyFont="1" applyFill="1" applyBorder="1" applyAlignment="1">
      <alignment horizontal="center" vertical="center" wrapText="1"/>
    </xf>
    <xf numFmtId="0" fontId="5" fillId="4" borderId="0" xfId="0" applyFont="1" applyFill="1" applyAlignment="1">
      <alignment horizontal="center" vertical="center" wrapText="1"/>
    </xf>
    <xf numFmtId="0" fontId="4" fillId="4" borderId="0" xfId="0" applyFont="1" applyFill="1" applyAlignment="1">
      <alignment horizontal="center" vertical="center" wrapText="1"/>
    </xf>
    <xf numFmtId="0" fontId="4" fillId="2" borderId="1" xfId="0" applyFont="1" applyFill="1" applyBorder="1" applyAlignment="1">
      <alignment vertical="center" wrapText="1"/>
    </xf>
    <xf numFmtId="0" fontId="5" fillId="4" borderId="0" xfId="0" applyFont="1" applyFill="1" applyBorder="1" applyAlignment="1">
      <alignment horizontal="center" vertical="center" wrapText="1"/>
    </xf>
    <xf numFmtId="0" fontId="5" fillId="4" borderId="4" xfId="0" applyFont="1" applyFill="1" applyBorder="1" applyAlignment="1">
      <alignment vertical="center" wrapText="1"/>
    </xf>
    <xf numFmtId="0" fontId="5" fillId="2"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15" fontId="5" fillId="4" borderId="0" xfId="0" applyNumberFormat="1" applyFont="1" applyFill="1" applyAlignment="1">
      <alignment vertical="center" wrapText="1"/>
    </xf>
    <xf numFmtId="165" fontId="5" fillId="4" borderId="1" xfId="1" applyNumberFormat="1" applyFont="1" applyFill="1" applyBorder="1" applyAlignment="1">
      <alignment horizontal="center" vertical="center" wrapText="1"/>
    </xf>
    <xf numFmtId="165" fontId="5" fillId="2" borderId="1" xfId="1" applyNumberFormat="1" applyFont="1" applyFill="1" applyBorder="1" applyAlignment="1">
      <alignment vertical="center" wrapText="1"/>
    </xf>
    <xf numFmtId="165" fontId="3" fillId="2" borderId="1" xfId="0" applyNumberFormat="1" applyFont="1" applyFill="1" applyBorder="1" applyAlignment="1">
      <alignment vertical="center" wrapText="1"/>
    </xf>
    <xf numFmtId="166" fontId="5" fillId="2" borderId="1" xfId="2" applyNumberFormat="1"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0" fontId="4" fillId="4"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2" fontId="5"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3" xfId="0" applyFont="1" applyBorder="1" applyAlignment="1">
      <alignment horizontal="center" vertical="center" wrapText="1"/>
    </xf>
    <xf numFmtId="0" fontId="10" fillId="5" borderId="1" xfId="0" applyFont="1" applyFill="1" applyBorder="1" applyAlignment="1">
      <alignment horizontal="center" vertical="center" wrapText="1"/>
    </xf>
    <xf numFmtId="0" fontId="0" fillId="4" borderId="1" xfId="0" applyFill="1" applyBorder="1" applyAlignment="1">
      <alignment vertical="center" wrapText="1"/>
    </xf>
    <xf numFmtId="0" fontId="12" fillId="2" borderId="1" xfId="0" applyFont="1" applyFill="1" applyBorder="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13" fillId="4" borderId="1" xfId="0" applyFont="1" applyFill="1" applyBorder="1" applyAlignment="1">
      <alignment horizontal="center" vertical="center" wrapText="1"/>
    </xf>
    <xf numFmtId="0" fontId="11" fillId="0" borderId="0" xfId="0" applyFont="1" applyAlignment="1">
      <alignment horizontal="left" vertical="center" wrapText="1"/>
    </xf>
    <xf numFmtId="0" fontId="0" fillId="2" borderId="1" xfId="0" applyFill="1" applyBorder="1" applyAlignment="1">
      <alignment vertical="center" wrapText="1"/>
    </xf>
    <xf numFmtId="0" fontId="0" fillId="2" borderId="1" xfId="0" applyFill="1" applyBorder="1" applyAlignment="1">
      <alignment horizontal="center" vertical="center" wrapText="1"/>
    </xf>
    <xf numFmtId="0" fontId="0" fillId="4" borderId="0" xfId="0" applyFill="1" applyAlignment="1">
      <alignment vertical="center" wrapText="1"/>
    </xf>
    <xf numFmtId="0" fontId="0" fillId="4" borderId="0" xfId="0" applyFill="1" applyAlignment="1">
      <alignment horizontal="center" vertical="center" wrapText="1"/>
    </xf>
    <xf numFmtId="0" fontId="11" fillId="4" borderId="0" xfId="0" applyFont="1" applyFill="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20" fillId="4" borderId="0" xfId="0" applyFont="1" applyFill="1" applyAlignment="1">
      <alignment horizontal="center" wrapText="1"/>
    </xf>
    <xf numFmtId="0" fontId="4" fillId="4"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0" fillId="7" borderId="1" xfId="0" applyFill="1" applyBorder="1" applyAlignment="1">
      <alignment vertical="center" wrapText="1"/>
    </xf>
    <xf numFmtId="0" fontId="0" fillId="2" borderId="2" xfId="0" applyFill="1" applyBorder="1" applyAlignment="1">
      <alignment horizontal="center" vertical="center" wrapText="1"/>
    </xf>
    <xf numFmtId="0" fontId="0" fillId="6" borderId="1" xfId="0" applyFill="1" applyBorder="1" applyAlignment="1">
      <alignment horizontal="center" vertical="center" wrapText="1"/>
    </xf>
    <xf numFmtId="0" fontId="2" fillId="3" borderId="1" xfId="0" applyFont="1" applyFill="1" applyBorder="1" applyAlignment="1">
      <alignment horizontal="center" vertical="center" wrapText="1"/>
    </xf>
    <xf numFmtId="2" fontId="4" fillId="9" borderId="1" xfId="0" applyNumberFormat="1"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2" fontId="5"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15" fontId="5" fillId="4" borderId="1" xfId="0" applyNumberFormat="1" applyFont="1" applyFill="1" applyBorder="1" applyAlignment="1">
      <alignment horizontal="left" vertical="center" wrapText="1"/>
    </xf>
    <xf numFmtId="15" fontId="5" fillId="4" borderId="1" xfId="0" applyNumberFormat="1" applyFont="1" applyFill="1" applyBorder="1" applyAlignment="1">
      <alignment vertical="center" wrapText="1"/>
    </xf>
    <xf numFmtId="1" fontId="5" fillId="4" borderId="1" xfId="0" applyNumberFormat="1" applyFont="1" applyFill="1" applyBorder="1" applyAlignment="1">
      <alignment vertical="center" wrapText="1"/>
    </xf>
    <xf numFmtId="43" fontId="5" fillId="4" borderId="1" xfId="2" applyNumberFormat="1" applyFont="1" applyFill="1" applyBorder="1" applyAlignment="1">
      <alignment horizontal="center" vertical="center" wrapText="1"/>
    </xf>
    <xf numFmtId="166" fontId="5" fillId="4" borderId="1" xfId="2" applyNumberFormat="1" applyFont="1" applyFill="1" applyBorder="1" applyAlignment="1">
      <alignment vertical="center" wrapText="1"/>
    </xf>
    <xf numFmtId="166" fontId="5" fillId="4" borderId="1" xfId="0" applyNumberFormat="1" applyFont="1" applyFill="1" applyBorder="1" applyAlignment="1">
      <alignment vertical="center" wrapText="1"/>
    </xf>
    <xf numFmtId="167" fontId="5" fillId="4" borderId="0" xfId="1" applyNumberFormat="1" applyFont="1" applyFill="1" applyAlignment="1">
      <alignment vertical="center" wrapText="1"/>
    </xf>
    <xf numFmtId="43" fontId="4" fillId="4" borderId="1" xfId="2" applyNumberFormat="1" applyFont="1" applyFill="1" applyBorder="1" applyAlignment="1">
      <alignment horizontal="center" vertical="center" wrapText="1"/>
    </xf>
    <xf numFmtId="166" fontId="4" fillId="4" borderId="1" xfId="0" applyNumberFormat="1" applyFont="1" applyFill="1" applyBorder="1" applyAlignment="1">
      <alignment vertical="center" wrapText="1"/>
    </xf>
    <xf numFmtId="0" fontId="0" fillId="4" borderId="0" xfId="0" applyFill="1" applyAlignment="1">
      <alignment wrapText="1"/>
    </xf>
    <xf numFmtId="0" fontId="0" fillId="4" borderId="1" xfId="0" applyFill="1" applyBorder="1" applyAlignment="1">
      <alignment wrapText="1"/>
    </xf>
    <xf numFmtId="0" fontId="0" fillId="0" borderId="0" xfId="0" applyAlignment="1">
      <alignment wrapText="1"/>
    </xf>
    <xf numFmtId="0" fontId="5"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2" fontId="5" fillId="2" borderId="1" xfId="0" applyNumberFormat="1" applyFont="1" applyFill="1" applyBorder="1" applyAlignment="1">
      <alignment horizontal="center" vertical="center" wrapText="1"/>
    </xf>
    <xf numFmtId="0" fontId="0" fillId="4" borderId="1" xfId="0" applyFill="1" applyBorder="1" applyAlignment="1">
      <alignment horizontal="center" vertical="center" wrapText="1"/>
    </xf>
    <xf numFmtId="49" fontId="5" fillId="4" borderId="1" xfId="0" applyNumberFormat="1" applyFont="1" applyFill="1" applyBorder="1" applyAlignment="1">
      <alignment vertical="center" wrapText="1"/>
    </xf>
    <xf numFmtId="168" fontId="5" fillId="4" borderId="1" xfId="1" applyNumberFormat="1" applyFont="1" applyFill="1" applyBorder="1" applyAlignment="1">
      <alignment horizontal="center" vertical="center" wrapText="1"/>
    </xf>
    <xf numFmtId="2" fontId="4" fillId="11"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22" fillId="4" borderId="8" xfId="0" applyFont="1" applyFill="1" applyBorder="1" applyAlignment="1">
      <alignment horizontal="center" vertical="center" wrapText="1"/>
    </xf>
    <xf numFmtId="0" fontId="22" fillId="4" borderId="9" xfId="0"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5" xfId="0" applyFont="1" applyFill="1" applyBorder="1" applyAlignment="1">
      <alignment horizontal="left" vertical="center" wrapText="1"/>
    </xf>
    <xf numFmtId="0" fontId="8" fillId="10" borderId="2"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4" fillId="2"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25" fillId="4" borderId="7" xfId="0" applyFont="1" applyFill="1" applyBorder="1" applyAlignment="1">
      <alignment horizontal="center" vertical="center" wrapText="1"/>
    </xf>
    <xf numFmtId="0" fontId="25" fillId="4" borderId="8" xfId="0" applyFont="1" applyFill="1" applyBorder="1" applyAlignment="1">
      <alignment horizontal="center" vertical="center" wrapText="1"/>
    </xf>
    <xf numFmtId="0" fontId="25" fillId="4" borderId="9" xfId="0" applyFont="1" applyFill="1" applyBorder="1" applyAlignment="1">
      <alignment horizontal="center" vertical="center" wrapText="1"/>
    </xf>
    <xf numFmtId="0" fontId="15" fillId="0" borderId="1" xfId="0" applyFont="1" applyBorder="1" applyAlignment="1">
      <alignment horizontal="center" vertical="center" wrapText="1"/>
    </xf>
    <xf numFmtId="0" fontId="11" fillId="2" borderId="2"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0" fillId="6" borderId="2" xfId="0" applyFill="1" applyBorder="1" applyAlignment="1">
      <alignment horizontal="center" vertical="center" wrapText="1"/>
    </xf>
    <xf numFmtId="0" fontId="0" fillId="6" borderId="6" xfId="0" applyFill="1" applyBorder="1" applyAlignment="1">
      <alignment horizontal="center" vertical="center" wrapText="1"/>
    </xf>
    <xf numFmtId="0" fontId="0" fillId="6" borderId="3" xfId="0"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0" fillId="4" borderId="1" xfId="0"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6" xfId="0" applyFont="1" applyBorder="1" applyAlignment="1">
      <alignment horizontal="center" vertical="center" wrapText="1"/>
    </xf>
    <xf numFmtId="0" fontId="17" fillId="2" borderId="1" xfId="0" applyFont="1" applyFill="1" applyBorder="1" applyAlignment="1">
      <alignment horizontal="left" vertical="center" wrapText="1"/>
    </xf>
    <xf numFmtId="0" fontId="0" fillId="2" borderId="2" xfId="0" applyFill="1" applyBorder="1" applyAlignment="1">
      <alignment horizontal="center" vertical="center" wrapText="1"/>
    </xf>
    <xf numFmtId="0" fontId="0" fillId="2" borderId="6" xfId="0" applyFill="1" applyBorder="1" applyAlignment="1">
      <alignment horizontal="center" vertical="center" wrapText="1"/>
    </xf>
    <xf numFmtId="0" fontId="0" fillId="2" borderId="3" xfId="0" applyFill="1" applyBorder="1" applyAlignment="1">
      <alignment horizontal="center" vertical="center" wrapText="1"/>
    </xf>
    <xf numFmtId="0" fontId="15" fillId="6" borderId="2"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cellXfs>
  <cellStyles count="3">
    <cellStyle name="Millares" xfId="2" builtinId="3"/>
    <cellStyle name="Moneda" xfId="1" builtinId="4"/>
    <cellStyle name="Normal" xfId="0" builtinId="0"/>
  </cellStyles>
  <dxfs count="37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27215</xdr:colOff>
      <xdr:row>8</xdr:row>
      <xdr:rowOff>40822</xdr:rowOff>
    </xdr:from>
    <xdr:to>
      <xdr:col>4</xdr:col>
      <xdr:colOff>1061358</xdr:colOff>
      <xdr:row>12</xdr:row>
      <xdr:rowOff>898071</xdr:rowOff>
    </xdr:to>
    <xdr:sp macro="" textlink="">
      <xdr:nvSpPr>
        <xdr:cNvPr id="2" name="Flecha doblada 1"/>
        <xdr:cNvSpPr/>
      </xdr:nvSpPr>
      <xdr:spPr>
        <a:xfrm rot="10800000">
          <a:off x="7497536" y="2068286"/>
          <a:ext cx="1034143" cy="2966356"/>
        </a:xfrm>
        <a:prstGeom prst="bentArrow">
          <a:avLst>
            <a:gd name="adj1" fmla="val 19186"/>
            <a:gd name="adj2" fmla="val 25000"/>
            <a:gd name="adj3" fmla="val 25000"/>
            <a:gd name="adj4" fmla="val 43750"/>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solidFill>
              <a:schemeClr val="tx1"/>
            </a:solidFill>
          </a:endParaRPr>
        </a:p>
      </xdr:txBody>
    </xdr:sp>
    <xdr:clientData/>
  </xdr:twoCellAnchor>
  <xdr:twoCellAnchor>
    <xdr:from>
      <xdr:col>4</xdr:col>
      <xdr:colOff>108856</xdr:colOff>
      <xdr:row>9</xdr:row>
      <xdr:rowOff>40821</xdr:rowOff>
    </xdr:from>
    <xdr:to>
      <xdr:col>10</xdr:col>
      <xdr:colOff>887182</xdr:colOff>
      <xdr:row>11</xdr:row>
      <xdr:rowOff>734784</xdr:rowOff>
    </xdr:to>
    <xdr:sp macro="" textlink="">
      <xdr:nvSpPr>
        <xdr:cNvPr id="3" name="Flecha doblada 2"/>
        <xdr:cNvSpPr/>
      </xdr:nvSpPr>
      <xdr:spPr>
        <a:xfrm rot="10800000">
          <a:off x="7579177" y="2340428"/>
          <a:ext cx="12834255" cy="1619249"/>
        </a:xfrm>
        <a:prstGeom prst="bentArrow">
          <a:avLst>
            <a:gd name="adj1" fmla="val 12629"/>
            <a:gd name="adj2" fmla="val 15336"/>
            <a:gd name="adj3" fmla="val 25000"/>
            <a:gd name="adj4" fmla="val 43750"/>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27215</xdr:colOff>
      <xdr:row>8</xdr:row>
      <xdr:rowOff>40822</xdr:rowOff>
    </xdr:from>
    <xdr:to>
      <xdr:col>4</xdr:col>
      <xdr:colOff>1061358</xdr:colOff>
      <xdr:row>12</xdr:row>
      <xdr:rowOff>898071</xdr:rowOff>
    </xdr:to>
    <xdr:sp macro="" textlink="">
      <xdr:nvSpPr>
        <xdr:cNvPr id="2" name="Flecha doblada 1"/>
        <xdr:cNvSpPr/>
      </xdr:nvSpPr>
      <xdr:spPr>
        <a:xfrm rot="10800000">
          <a:off x="7494815" y="4612822"/>
          <a:ext cx="1034143" cy="2952749"/>
        </a:xfrm>
        <a:prstGeom prst="bentArrow">
          <a:avLst>
            <a:gd name="adj1" fmla="val 19186"/>
            <a:gd name="adj2" fmla="val 25000"/>
            <a:gd name="adj3" fmla="val 25000"/>
            <a:gd name="adj4" fmla="val 43750"/>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solidFill>
              <a:schemeClr val="tx1"/>
            </a:solidFill>
          </a:endParaRPr>
        </a:p>
      </xdr:txBody>
    </xdr:sp>
    <xdr:clientData/>
  </xdr:twoCellAnchor>
  <xdr:twoCellAnchor>
    <xdr:from>
      <xdr:col>4</xdr:col>
      <xdr:colOff>108856</xdr:colOff>
      <xdr:row>9</xdr:row>
      <xdr:rowOff>40821</xdr:rowOff>
    </xdr:from>
    <xdr:to>
      <xdr:col>10</xdr:col>
      <xdr:colOff>887182</xdr:colOff>
      <xdr:row>11</xdr:row>
      <xdr:rowOff>734784</xdr:rowOff>
    </xdr:to>
    <xdr:sp macro="" textlink="">
      <xdr:nvSpPr>
        <xdr:cNvPr id="3" name="Flecha doblada 2"/>
        <xdr:cNvSpPr/>
      </xdr:nvSpPr>
      <xdr:spPr>
        <a:xfrm rot="10800000">
          <a:off x="7576456" y="4879521"/>
          <a:ext cx="12817926" cy="1608363"/>
        </a:xfrm>
        <a:prstGeom prst="bentArrow">
          <a:avLst>
            <a:gd name="adj1" fmla="val 12629"/>
            <a:gd name="adj2" fmla="val 15336"/>
            <a:gd name="adj3" fmla="val 25000"/>
            <a:gd name="adj4" fmla="val 43750"/>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27215</xdr:colOff>
      <xdr:row>8</xdr:row>
      <xdr:rowOff>40822</xdr:rowOff>
    </xdr:from>
    <xdr:to>
      <xdr:col>4</xdr:col>
      <xdr:colOff>1061358</xdr:colOff>
      <xdr:row>12</xdr:row>
      <xdr:rowOff>898071</xdr:rowOff>
    </xdr:to>
    <xdr:sp macro="" textlink="">
      <xdr:nvSpPr>
        <xdr:cNvPr id="2" name="Flecha doblada 1"/>
        <xdr:cNvSpPr/>
      </xdr:nvSpPr>
      <xdr:spPr>
        <a:xfrm rot="10800000">
          <a:off x="7494815" y="3765097"/>
          <a:ext cx="1034143" cy="2952749"/>
        </a:xfrm>
        <a:prstGeom prst="bentArrow">
          <a:avLst>
            <a:gd name="adj1" fmla="val 19186"/>
            <a:gd name="adj2" fmla="val 25000"/>
            <a:gd name="adj3" fmla="val 25000"/>
            <a:gd name="adj4" fmla="val 43750"/>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solidFill>
              <a:schemeClr val="tx1"/>
            </a:solidFill>
          </a:endParaRPr>
        </a:p>
      </xdr:txBody>
    </xdr:sp>
    <xdr:clientData/>
  </xdr:twoCellAnchor>
  <xdr:twoCellAnchor>
    <xdr:from>
      <xdr:col>4</xdr:col>
      <xdr:colOff>108856</xdr:colOff>
      <xdr:row>9</xdr:row>
      <xdr:rowOff>40821</xdr:rowOff>
    </xdr:from>
    <xdr:to>
      <xdr:col>10</xdr:col>
      <xdr:colOff>887182</xdr:colOff>
      <xdr:row>11</xdr:row>
      <xdr:rowOff>734784</xdr:rowOff>
    </xdr:to>
    <xdr:sp macro="" textlink="">
      <xdr:nvSpPr>
        <xdr:cNvPr id="3" name="Flecha doblada 2"/>
        <xdr:cNvSpPr/>
      </xdr:nvSpPr>
      <xdr:spPr>
        <a:xfrm rot="10800000">
          <a:off x="7576456" y="4031796"/>
          <a:ext cx="12817926" cy="1608363"/>
        </a:xfrm>
        <a:prstGeom prst="bentArrow">
          <a:avLst>
            <a:gd name="adj1" fmla="val 12629"/>
            <a:gd name="adj2" fmla="val 15336"/>
            <a:gd name="adj3" fmla="val 25000"/>
            <a:gd name="adj4" fmla="val 43750"/>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27215</xdr:colOff>
      <xdr:row>8</xdr:row>
      <xdr:rowOff>40822</xdr:rowOff>
    </xdr:from>
    <xdr:to>
      <xdr:col>4</xdr:col>
      <xdr:colOff>1061358</xdr:colOff>
      <xdr:row>12</xdr:row>
      <xdr:rowOff>898071</xdr:rowOff>
    </xdr:to>
    <xdr:sp macro="" textlink="">
      <xdr:nvSpPr>
        <xdr:cNvPr id="2" name="Flecha doblada 1"/>
        <xdr:cNvSpPr/>
      </xdr:nvSpPr>
      <xdr:spPr>
        <a:xfrm rot="10800000">
          <a:off x="7494815" y="2326822"/>
          <a:ext cx="1034143" cy="2952749"/>
        </a:xfrm>
        <a:prstGeom prst="bentArrow">
          <a:avLst>
            <a:gd name="adj1" fmla="val 19186"/>
            <a:gd name="adj2" fmla="val 25000"/>
            <a:gd name="adj3" fmla="val 25000"/>
            <a:gd name="adj4" fmla="val 43750"/>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solidFill>
              <a:schemeClr val="tx1"/>
            </a:solidFill>
          </a:endParaRPr>
        </a:p>
      </xdr:txBody>
    </xdr:sp>
    <xdr:clientData/>
  </xdr:twoCellAnchor>
  <xdr:twoCellAnchor>
    <xdr:from>
      <xdr:col>4</xdr:col>
      <xdr:colOff>108856</xdr:colOff>
      <xdr:row>9</xdr:row>
      <xdr:rowOff>40821</xdr:rowOff>
    </xdr:from>
    <xdr:to>
      <xdr:col>10</xdr:col>
      <xdr:colOff>887182</xdr:colOff>
      <xdr:row>11</xdr:row>
      <xdr:rowOff>734784</xdr:rowOff>
    </xdr:to>
    <xdr:sp macro="" textlink="">
      <xdr:nvSpPr>
        <xdr:cNvPr id="3" name="Flecha doblada 2"/>
        <xdr:cNvSpPr/>
      </xdr:nvSpPr>
      <xdr:spPr>
        <a:xfrm rot="10800000">
          <a:off x="7576456" y="2593521"/>
          <a:ext cx="12817926" cy="1608363"/>
        </a:xfrm>
        <a:prstGeom prst="bentArrow">
          <a:avLst>
            <a:gd name="adj1" fmla="val 12629"/>
            <a:gd name="adj2" fmla="val 15336"/>
            <a:gd name="adj3" fmla="val 25000"/>
            <a:gd name="adj4" fmla="val 43750"/>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27215</xdr:colOff>
      <xdr:row>8</xdr:row>
      <xdr:rowOff>40822</xdr:rowOff>
    </xdr:from>
    <xdr:to>
      <xdr:col>4</xdr:col>
      <xdr:colOff>1061358</xdr:colOff>
      <xdr:row>12</xdr:row>
      <xdr:rowOff>898071</xdr:rowOff>
    </xdr:to>
    <xdr:sp macro="" textlink="">
      <xdr:nvSpPr>
        <xdr:cNvPr id="2" name="Flecha doblada 1"/>
        <xdr:cNvSpPr/>
      </xdr:nvSpPr>
      <xdr:spPr>
        <a:xfrm rot="10800000">
          <a:off x="7494815" y="3660322"/>
          <a:ext cx="1034143" cy="2952749"/>
        </a:xfrm>
        <a:prstGeom prst="bentArrow">
          <a:avLst>
            <a:gd name="adj1" fmla="val 19186"/>
            <a:gd name="adj2" fmla="val 25000"/>
            <a:gd name="adj3" fmla="val 25000"/>
            <a:gd name="adj4" fmla="val 43750"/>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solidFill>
              <a:schemeClr val="tx1"/>
            </a:solidFill>
          </a:endParaRPr>
        </a:p>
      </xdr:txBody>
    </xdr:sp>
    <xdr:clientData/>
  </xdr:twoCellAnchor>
  <xdr:twoCellAnchor>
    <xdr:from>
      <xdr:col>4</xdr:col>
      <xdr:colOff>108856</xdr:colOff>
      <xdr:row>9</xdr:row>
      <xdr:rowOff>40821</xdr:rowOff>
    </xdr:from>
    <xdr:to>
      <xdr:col>10</xdr:col>
      <xdr:colOff>887182</xdr:colOff>
      <xdr:row>11</xdr:row>
      <xdr:rowOff>734784</xdr:rowOff>
    </xdr:to>
    <xdr:sp macro="" textlink="">
      <xdr:nvSpPr>
        <xdr:cNvPr id="3" name="Flecha doblada 2"/>
        <xdr:cNvSpPr/>
      </xdr:nvSpPr>
      <xdr:spPr>
        <a:xfrm rot="10800000">
          <a:off x="7576456" y="3927021"/>
          <a:ext cx="12817926" cy="1608363"/>
        </a:xfrm>
        <a:prstGeom prst="bentArrow">
          <a:avLst>
            <a:gd name="adj1" fmla="val 12629"/>
            <a:gd name="adj2" fmla="val 15336"/>
            <a:gd name="adj3" fmla="val 25000"/>
            <a:gd name="adj4" fmla="val 43750"/>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solidFill>
              <a:schemeClr val="tx1"/>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3.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4.xml"/><Relationship Id="rId1" Type="http://schemas.openxmlformats.org/officeDocument/2006/relationships/printerSettings" Target="../printerSettings/printerSettings19.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5.xml"/><Relationship Id="rId1" Type="http://schemas.openxmlformats.org/officeDocument/2006/relationships/printerSettings" Target="../printerSettings/printerSettings25.bin"/><Relationship Id="rId4" Type="http://schemas.openxmlformats.org/officeDocument/2006/relationships/comments" Target="../comments21.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B2:U15"/>
  <sheetViews>
    <sheetView zoomScale="70" zoomScaleNormal="70" zoomScaleSheetLayoutView="40" workbookViewId="0">
      <selection activeCell="O6" sqref="O6"/>
    </sheetView>
  </sheetViews>
  <sheetFormatPr baseColWidth="10" defaultColWidth="11.42578125" defaultRowHeight="15" x14ac:dyDescent="0.25"/>
  <cols>
    <col min="1" max="1" width="4.5703125" style="4" customWidth="1"/>
    <col min="2" max="2" width="13.42578125" style="4" bestFit="1" customWidth="1"/>
    <col min="3" max="3" width="76.85546875" style="4" customWidth="1"/>
    <col min="4" max="4" width="17.140625" style="4" bestFit="1" customWidth="1"/>
    <col min="5" max="5" width="19.140625" style="4" customWidth="1"/>
    <col min="6" max="6" width="46" style="4" customWidth="1"/>
    <col min="7" max="7" width="24.85546875" style="4" bestFit="1" customWidth="1"/>
    <col min="8" max="8" width="34.85546875" style="4" bestFit="1" customWidth="1"/>
    <col min="9" max="9" width="27.85546875" style="4" bestFit="1" customWidth="1"/>
    <col min="10" max="10" width="27.85546875" style="4" customWidth="1"/>
    <col min="11" max="11" width="22.85546875" style="4" bestFit="1" customWidth="1"/>
    <col min="12" max="14" width="25" style="4" customWidth="1"/>
    <col min="15" max="16" width="28.28515625" style="4" customWidth="1"/>
    <col min="17" max="19" width="26.28515625" style="4" customWidth="1"/>
    <col min="20" max="20" width="32.5703125" style="4" customWidth="1"/>
    <col min="21" max="21" width="56.5703125" style="4" customWidth="1"/>
    <col min="22" max="16384" width="11.42578125" style="4"/>
  </cols>
  <sheetData>
    <row r="2" spans="2:21" x14ac:dyDescent="0.25">
      <c r="B2" s="3" t="s">
        <v>47</v>
      </c>
      <c r="C2" s="3" t="s">
        <v>48</v>
      </c>
    </row>
    <row r="3" spans="2:21" x14ac:dyDescent="0.25">
      <c r="B3" s="5" t="s">
        <v>49</v>
      </c>
      <c r="C3" s="5" t="s">
        <v>50</v>
      </c>
    </row>
    <row r="5" spans="2:21" s="12" customFormat="1" ht="45" x14ac:dyDescent="0.25">
      <c r="C5" s="49" t="s">
        <v>52</v>
      </c>
      <c r="D5" s="49" t="s">
        <v>63</v>
      </c>
      <c r="E5" s="49" t="s">
        <v>17</v>
      </c>
      <c r="F5" s="49" t="s">
        <v>64</v>
      </c>
      <c r="G5" s="49" t="s">
        <v>62</v>
      </c>
      <c r="H5" s="49" t="s">
        <v>65</v>
      </c>
      <c r="I5" s="49" t="s">
        <v>58</v>
      </c>
      <c r="J5" s="49" t="s">
        <v>4</v>
      </c>
      <c r="K5" s="49" t="s">
        <v>3</v>
      </c>
      <c r="L5" s="49" t="s">
        <v>54</v>
      </c>
      <c r="M5" s="49" t="s">
        <v>55</v>
      </c>
      <c r="N5" s="49" t="s">
        <v>56</v>
      </c>
      <c r="O5" s="49" t="s">
        <v>57</v>
      </c>
      <c r="P5" s="49" t="s">
        <v>66</v>
      </c>
      <c r="Q5" s="49" t="s">
        <v>59</v>
      </c>
      <c r="R5" s="49" t="s">
        <v>60</v>
      </c>
      <c r="S5" s="49" t="s">
        <v>61</v>
      </c>
      <c r="T5" s="49" t="s">
        <v>67</v>
      </c>
      <c r="U5" s="1" t="s">
        <v>6</v>
      </c>
    </row>
    <row r="6" spans="2:21" ht="24.75" customHeight="1" x14ac:dyDescent="0.25">
      <c r="C6" s="13" t="s">
        <v>0</v>
      </c>
      <c r="D6" s="6">
        <v>22</v>
      </c>
      <c r="E6" s="51" t="s">
        <v>136</v>
      </c>
      <c r="F6" s="6" t="s">
        <v>136</v>
      </c>
      <c r="G6" s="6" t="s">
        <v>136</v>
      </c>
      <c r="H6" s="6" t="s">
        <v>136</v>
      </c>
      <c r="I6" s="21">
        <v>7177992506</v>
      </c>
      <c r="J6" s="10">
        <v>1</v>
      </c>
      <c r="K6" s="22">
        <f>+I6*J6</f>
        <v>7177992506</v>
      </c>
      <c r="L6" s="7" t="s">
        <v>137</v>
      </c>
      <c r="M6" s="7" t="s">
        <v>138</v>
      </c>
      <c r="N6" s="7">
        <v>2200700</v>
      </c>
      <c r="O6" s="8" t="s">
        <v>139</v>
      </c>
      <c r="P6" s="8" t="s">
        <v>140</v>
      </c>
      <c r="Q6" s="9">
        <v>40441</v>
      </c>
      <c r="R6" s="9">
        <v>40572</v>
      </c>
      <c r="S6" s="9">
        <v>40710</v>
      </c>
      <c r="T6" s="9" t="s">
        <v>141</v>
      </c>
      <c r="U6" s="7" t="s">
        <v>142</v>
      </c>
    </row>
    <row r="7" spans="2:21" x14ac:dyDescent="0.25">
      <c r="C7" s="13" t="s">
        <v>1</v>
      </c>
      <c r="D7" s="51">
        <v>24</v>
      </c>
      <c r="E7" s="51" t="s">
        <v>136</v>
      </c>
      <c r="F7" s="51" t="s">
        <v>136</v>
      </c>
      <c r="G7" s="51" t="s">
        <v>136</v>
      </c>
      <c r="H7" s="51" t="s">
        <v>136</v>
      </c>
      <c r="I7" s="21">
        <v>2660079349</v>
      </c>
      <c r="J7" s="10">
        <v>1</v>
      </c>
      <c r="K7" s="22">
        <f>+I7*J7</f>
        <v>2660079349</v>
      </c>
      <c r="L7" s="7" t="s">
        <v>137</v>
      </c>
      <c r="M7" s="7" t="s">
        <v>138</v>
      </c>
      <c r="N7" s="7">
        <v>2200700</v>
      </c>
      <c r="O7" s="8" t="s">
        <v>139</v>
      </c>
      <c r="P7" s="8" t="s">
        <v>143</v>
      </c>
      <c r="Q7" s="9">
        <v>39703</v>
      </c>
      <c r="R7" s="9">
        <v>39823</v>
      </c>
      <c r="S7" s="9">
        <v>41591</v>
      </c>
      <c r="T7" s="9" t="s">
        <v>144</v>
      </c>
      <c r="U7" s="7" t="s">
        <v>142</v>
      </c>
    </row>
    <row r="8" spans="2:21" x14ac:dyDescent="0.25">
      <c r="C8" s="13" t="s">
        <v>2</v>
      </c>
      <c r="D8" s="51">
        <v>24</v>
      </c>
      <c r="E8" s="51" t="s">
        <v>136</v>
      </c>
      <c r="F8" s="51" t="s">
        <v>136</v>
      </c>
      <c r="G8" s="51" t="s">
        <v>136</v>
      </c>
      <c r="H8" s="51" t="s">
        <v>136</v>
      </c>
      <c r="I8" s="21">
        <v>1630298237</v>
      </c>
      <c r="J8" s="10">
        <v>1</v>
      </c>
      <c r="K8" s="22">
        <f>+I8*J8</f>
        <v>1630298237</v>
      </c>
      <c r="L8" s="7" t="s">
        <v>137</v>
      </c>
      <c r="M8" s="7" t="s">
        <v>138</v>
      </c>
      <c r="N8" s="7">
        <v>2200700</v>
      </c>
      <c r="O8" s="8" t="s">
        <v>139</v>
      </c>
      <c r="P8" s="8" t="s">
        <v>145</v>
      </c>
      <c r="Q8" s="9">
        <v>41116</v>
      </c>
      <c r="R8" s="9">
        <f>+Q8+143</f>
        <v>41259</v>
      </c>
      <c r="S8" s="9">
        <v>41591</v>
      </c>
      <c r="T8" s="9" t="s">
        <v>144</v>
      </c>
      <c r="U8" s="7" t="s">
        <v>142</v>
      </c>
    </row>
    <row r="9" spans="2:21" ht="21.6" x14ac:dyDescent="0.35">
      <c r="K9" s="23">
        <f>SUM(K6:K8)</f>
        <v>11468370092</v>
      </c>
    </row>
    <row r="10" spans="2:21" ht="36" customHeight="1" x14ac:dyDescent="0.25">
      <c r="C10" s="13" t="s">
        <v>83</v>
      </c>
      <c r="D10" s="42" t="s">
        <v>136</v>
      </c>
    </row>
    <row r="11" spans="2:21" ht="36" customHeight="1" x14ac:dyDescent="0.25">
      <c r="C11" s="13" t="s">
        <v>84</v>
      </c>
      <c r="D11" s="42" t="s">
        <v>136</v>
      </c>
    </row>
    <row r="12" spans="2:21" ht="72" customHeight="1" x14ac:dyDescent="0.35">
      <c r="C12" s="13" t="s">
        <v>68</v>
      </c>
      <c r="D12" s="42" t="s">
        <v>136</v>
      </c>
      <c r="E12" s="14"/>
    </row>
    <row r="13" spans="2:21" ht="115.5" customHeight="1" x14ac:dyDescent="0.25">
      <c r="C13" s="13" t="s">
        <v>53</v>
      </c>
      <c r="D13" s="42" t="s">
        <v>136</v>
      </c>
      <c r="E13" s="14"/>
      <c r="Q13" s="20"/>
    </row>
    <row r="14" spans="2:21" ht="45" x14ac:dyDescent="0.25">
      <c r="C14" s="13" t="s">
        <v>51</v>
      </c>
      <c r="D14" s="42" t="s">
        <v>136</v>
      </c>
      <c r="E14" s="14"/>
    </row>
    <row r="15" spans="2:21" ht="61.5" x14ac:dyDescent="0.35">
      <c r="C15" s="39" t="s">
        <v>85</v>
      </c>
      <c r="D15" s="56" t="s">
        <v>136</v>
      </c>
      <c r="E15" s="53"/>
    </row>
  </sheetData>
  <conditionalFormatting sqref="C5:U15">
    <cfRule type="cellIs" dxfId="369" priority="1" operator="equal">
      <formula>"NO"</formula>
    </cfRule>
    <cfRule type="cellIs" dxfId="368" priority="2" operator="equal">
      <formula>"SI"</formula>
    </cfRule>
  </conditionalFormatting>
  <pageMargins left="0.7" right="0.7" top="0.75" bottom="0.75" header="0.3" footer="0.3"/>
  <pageSetup scale="21" orientation="portrait" horizontalDpi="4294967295" verticalDpi="4294967295"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dimension ref="B2:R38"/>
  <sheetViews>
    <sheetView zoomScale="85" zoomScaleNormal="85" zoomScaleSheetLayoutView="10" workbookViewId="0">
      <selection activeCell="A24" sqref="A24"/>
    </sheetView>
  </sheetViews>
  <sheetFormatPr baseColWidth="10" defaultColWidth="11.42578125" defaultRowHeight="15" x14ac:dyDescent="0.25"/>
  <cols>
    <col min="1" max="1" width="3.7109375" style="4" customWidth="1"/>
    <col min="2" max="2" width="11.42578125" style="11"/>
    <col min="3" max="3" width="39.28515625" style="4" bestFit="1" customWidth="1"/>
    <col min="4" max="4" width="33.85546875" style="4" customWidth="1"/>
    <col min="5" max="5" width="34.28515625" style="4" customWidth="1"/>
    <col min="6" max="6" width="32" style="4" customWidth="1"/>
    <col min="7" max="7" width="17.28515625" style="4" customWidth="1"/>
    <col min="8" max="8" width="16.28515625" style="4" customWidth="1"/>
    <col min="9" max="9" width="11.42578125" style="11"/>
    <col min="10" max="10" width="15.7109375" style="11" bestFit="1" customWidth="1"/>
    <col min="11" max="11" width="11.42578125" style="4"/>
    <col min="12" max="16" width="16.42578125" style="11" customWidth="1"/>
    <col min="17" max="17" width="23.28515625" style="11" customWidth="1"/>
    <col min="18" max="18" width="61.7109375" style="4" customWidth="1"/>
    <col min="19" max="16384" width="11.42578125" style="4"/>
  </cols>
  <sheetData>
    <row r="2" spans="2:12" x14ac:dyDescent="0.25">
      <c r="B2" s="12" t="s">
        <v>69</v>
      </c>
      <c r="C2" s="3" t="s">
        <v>70</v>
      </c>
    </row>
    <row r="3" spans="2:12" ht="14.45" x14ac:dyDescent="0.35">
      <c r="B3" s="12"/>
      <c r="C3" s="3"/>
    </row>
    <row r="4" spans="2:12" x14ac:dyDescent="0.25">
      <c r="B4" s="12"/>
      <c r="C4" s="66" t="s">
        <v>93</v>
      </c>
      <c r="D4" s="96" t="s">
        <v>18</v>
      </c>
      <c r="E4" s="96" t="s">
        <v>7</v>
      </c>
      <c r="F4" s="96" t="s">
        <v>19</v>
      </c>
      <c r="G4" s="96" t="s">
        <v>63</v>
      </c>
      <c r="H4" s="96" t="s">
        <v>8</v>
      </c>
      <c r="I4" s="94" t="s">
        <v>9</v>
      </c>
      <c r="J4" s="94"/>
      <c r="K4" s="94"/>
      <c r="L4" s="94"/>
    </row>
    <row r="5" spans="2:12" ht="30" x14ac:dyDescent="0.25">
      <c r="B5" s="12"/>
      <c r="C5" s="26" t="s">
        <v>214</v>
      </c>
      <c r="D5" s="97"/>
      <c r="E5" s="97"/>
      <c r="F5" s="97" t="s">
        <v>19</v>
      </c>
      <c r="G5" s="97"/>
      <c r="H5" s="97"/>
      <c r="I5" s="94"/>
      <c r="J5" s="94"/>
      <c r="K5" s="94"/>
      <c r="L5" s="94"/>
    </row>
    <row r="6" spans="2:12" ht="45" x14ac:dyDescent="0.25">
      <c r="C6" s="2" t="s">
        <v>94</v>
      </c>
      <c r="D6" s="85" t="s">
        <v>269</v>
      </c>
      <c r="E6" s="65" t="s">
        <v>160</v>
      </c>
      <c r="F6" s="9">
        <v>36000</v>
      </c>
      <c r="G6" s="65">
        <v>106</v>
      </c>
      <c r="H6" s="42" t="s">
        <v>136</v>
      </c>
      <c r="I6" s="93" t="s">
        <v>169</v>
      </c>
      <c r="J6" s="93"/>
      <c r="K6" s="93"/>
      <c r="L6" s="93"/>
    </row>
    <row r="7" spans="2:12" ht="45" x14ac:dyDescent="0.25">
      <c r="C7" s="2" t="s">
        <v>95</v>
      </c>
      <c r="D7" s="85" t="s">
        <v>269</v>
      </c>
      <c r="E7" s="65" t="s">
        <v>215</v>
      </c>
      <c r="F7" s="9">
        <v>37106</v>
      </c>
      <c r="G7" s="65">
        <v>107</v>
      </c>
      <c r="H7" s="42" t="s">
        <v>136</v>
      </c>
      <c r="I7" s="93" t="s">
        <v>169</v>
      </c>
      <c r="J7" s="93"/>
      <c r="K7" s="93"/>
      <c r="L7" s="93"/>
    </row>
    <row r="8" spans="2:12" ht="36" x14ac:dyDescent="0.25">
      <c r="C8" s="2" t="s">
        <v>92</v>
      </c>
      <c r="D8" s="65" t="s">
        <v>150</v>
      </c>
      <c r="E8" s="65" t="s">
        <v>150</v>
      </c>
      <c r="F8" s="9" t="s">
        <v>150</v>
      </c>
      <c r="G8" s="65" t="s">
        <v>150</v>
      </c>
      <c r="H8" s="58"/>
      <c r="I8" s="93" t="s">
        <v>169</v>
      </c>
      <c r="J8" s="93"/>
      <c r="K8" s="93"/>
      <c r="L8" s="93"/>
    </row>
    <row r="9" spans="2:12" ht="14.45" x14ac:dyDescent="0.35">
      <c r="C9" s="14"/>
      <c r="D9" s="14"/>
      <c r="E9" s="14"/>
      <c r="F9" s="14"/>
      <c r="G9" s="14"/>
      <c r="H9" s="14"/>
    </row>
    <row r="10" spans="2:12" ht="36" x14ac:dyDescent="0.25">
      <c r="C10" s="2" t="s">
        <v>76</v>
      </c>
      <c r="D10" s="42" t="s">
        <v>150</v>
      </c>
      <c r="E10" s="14"/>
      <c r="F10" s="14"/>
      <c r="G10" s="14"/>
      <c r="H10" s="14"/>
    </row>
    <row r="11" spans="2:12" ht="60" x14ac:dyDescent="0.25">
      <c r="C11" s="2" t="s">
        <v>86</v>
      </c>
      <c r="D11" s="42" t="s">
        <v>136</v>
      </c>
      <c r="E11" s="14"/>
      <c r="F11" s="14"/>
      <c r="G11" s="14"/>
      <c r="H11" s="14"/>
    </row>
    <row r="12" spans="2:12" ht="43.5" x14ac:dyDescent="0.35">
      <c r="C12" s="2" t="s">
        <v>80</v>
      </c>
      <c r="D12" s="42" t="s">
        <v>136</v>
      </c>
      <c r="E12" s="14"/>
      <c r="F12" s="14"/>
      <c r="G12" s="14"/>
      <c r="H12" s="14"/>
    </row>
    <row r="14" spans="2:12" x14ac:dyDescent="0.25">
      <c r="C14" s="95" t="s">
        <v>96</v>
      </c>
      <c r="D14" s="95"/>
      <c r="E14" s="102"/>
    </row>
    <row r="15" spans="2:12" x14ac:dyDescent="0.25">
      <c r="C15" s="95" t="s">
        <v>97</v>
      </c>
      <c r="D15" s="103"/>
      <c r="E15" s="55" t="s">
        <v>99</v>
      </c>
      <c r="F15" s="113" t="s">
        <v>100</v>
      </c>
    </row>
    <row r="16" spans="2:12" x14ac:dyDescent="0.25">
      <c r="C16" s="95"/>
      <c r="D16" s="103"/>
      <c r="E16" s="55" t="s">
        <v>98</v>
      </c>
      <c r="F16" s="114"/>
    </row>
    <row r="17" spans="2:18" ht="30" x14ac:dyDescent="0.25">
      <c r="C17" s="95"/>
      <c r="D17" s="103"/>
      <c r="E17" s="55" t="s">
        <v>101</v>
      </c>
      <c r="F17" s="115"/>
    </row>
    <row r="18" spans="2:18" x14ac:dyDescent="0.25">
      <c r="P18" s="94" t="s">
        <v>22</v>
      </c>
      <c r="Q18" s="94"/>
    </row>
    <row r="19" spans="2:18" ht="60" x14ac:dyDescent="0.25">
      <c r="B19" s="4"/>
      <c r="C19" s="66" t="s">
        <v>15</v>
      </c>
      <c r="D19" s="66" t="s">
        <v>77</v>
      </c>
      <c r="E19" s="66" t="s">
        <v>78</v>
      </c>
      <c r="F19" s="66" t="s">
        <v>79</v>
      </c>
      <c r="G19" s="94" t="s">
        <v>5</v>
      </c>
      <c r="H19" s="94"/>
      <c r="I19" s="66" t="s">
        <v>10</v>
      </c>
      <c r="J19" s="66" t="s">
        <v>11</v>
      </c>
      <c r="K19" s="66" t="s">
        <v>12</v>
      </c>
      <c r="L19" s="66" t="s">
        <v>16</v>
      </c>
      <c r="M19" s="66" t="s">
        <v>20</v>
      </c>
      <c r="N19" s="66" t="s">
        <v>21</v>
      </c>
      <c r="O19" s="66" t="s">
        <v>8</v>
      </c>
      <c r="P19" s="66" t="s">
        <v>13</v>
      </c>
      <c r="Q19" s="66" t="s">
        <v>14</v>
      </c>
      <c r="R19" s="66" t="s">
        <v>9</v>
      </c>
    </row>
    <row r="20" spans="2:18" ht="45" x14ac:dyDescent="0.25">
      <c r="B20" s="4"/>
      <c r="C20" s="16">
        <v>1</v>
      </c>
      <c r="D20" s="15" t="s">
        <v>216</v>
      </c>
      <c r="E20" s="15" t="s">
        <v>214</v>
      </c>
      <c r="F20" s="65" t="s">
        <v>150</v>
      </c>
      <c r="G20" s="9">
        <v>37967</v>
      </c>
      <c r="H20" s="9">
        <v>40086</v>
      </c>
      <c r="I20" s="24">
        <f t="shared" ref="I20:I29" si="0">+H20-G20</f>
        <v>2119</v>
      </c>
      <c r="J20" s="25">
        <f>+I20/30</f>
        <v>70.63333333333334</v>
      </c>
      <c r="K20" s="63"/>
      <c r="L20" s="65" t="s">
        <v>136</v>
      </c>
      <c r="M20" s="65">
        <v>105</v>
      </c>
      <c r="N20" s="65">
        <v>105</v>
      </c>
      <c r="O20" s="65" t="s">
        <v>150</v>
      </c>
      <c r="P20" s="65" t="s">
        <v>13</v>
      </c>
      <c r="Q20" s="65"/>
      <c r="R20" s="7" t="s">
        <v>178</v>
      </c>
    </row>
    <row r="21" spans="2:18" ht="30" x14ac:dyDescent="0.25">
      <c r="B21" s="4"/>
      <c r="C21" s="16">
        <v>2</v>
      </c>
      <c r="D21" s="15" t="s">
        <v>217</v>
      </c>
      <c r="E21" s="15" t="s">
        <v>214</v>
      </c>
      <c r="F21" s="65" t="s">
        <v>136</v>
      </c>
      <c r="G21" s="9">
        <v>37348</v>
      </c>
      <c r="H21" s="9">
        <v>37437</v>
      </c>
      <c r="I21" s="24">
        <f>+H21-G21</f>
        <v>89</v>
      </c>
      <c r="J21" s="25">
        <f>+I21/30</f>
        <v>2.9666666666666668</v>
      </c>
      <c r="K21" s="18">
        <f t="shared" ref="K21:K29" si="1">+J21/12</f>
        <v>0.24722222222222223</v>
      </c>
      <c r="L21" s="65" t="s">
        <v>136</v>
      </c>
      <c r="M21" s="65">
        <v>108</v>
      </c>
      <c r="N21" s="65">
        <v>108</v>
      </c>
      <c r="O21" s="65" t="s">
        <v>136</v>
      </c>
      <c r="P21" s="65" t="s">
        <v>13</v>
      </c>
      <c r="Q21" s="65"/>
      <c r="R21" s="7"/>
    </row>
    <row r="22" spans="2:18" ht="30" x14ac:dyDescent="0.25">
      <c r="B22" s="4"/>
      <c r="C22" s="16">
        <v>4</v>
      </c>
      <c r="D22" s="15" t="s">
        <v>217</v>
      </c>
      <c r="E22" s="15" t="s">
        <v>214</v>
      </c>
      <c r="F22" s="65" t="s">
        <v>136</v>
      </c>
      <c r="G22" s="9">
        <v>37508</v>
      </c>
      <c r="H22" s="9">
        <v>37605</v>
      </c>
      <c r="I22" s="24">
        <f t="shared" si="0"/>
        <v>97</v>
      </c>
      <c r="J22" s="25">
        <f t="shared" ref="J22:J29" si="2">+I22/30</f>
        <v>3.2333333333333334</v>
      </c>
      <c r="K22" s="18">
        <f t="shared" si="1"/>
        <v>0.26944444444444443</v>
      </c>
      <c r="L22" s="65" t="s">
        <v>136</v>
      </c>
      <c r="M22" s="65">
        <v>108</v>
      </c>
      <c r="N22" s="65">
        <v>108</v>
      </c>
      <c r="O22" s="65" t="s">
        <v>136</v>
      </c>
      <c r="P22" s="65" t="s">
        <v>13</v>
      </c>
      <c r="Q22" s="65"/>
      <c r="R22" s="7"/>
    </row>
    <row r="23" spans="2:18" ht="30" x14ac:dyDescent="0.25">
      <c r="B23" s="4"/>
      <c r="C23" s="16">
        <v>5</v>
      </c>
      <c r="D23" s="15" t="s">
        <v>217</v>
      </c>
      <c r="E23" s="15" t="s">
        <v>214</v>
      </c>
      <c r="F23" s="65" t="s">
        <v>136</v>
      </c>
      <c r="G23" s="9">
        <v>37532</v>
      </c>
      <c r="H23" s="9">
        <v>37964</v>
      </c>
      <c r="I23" s="24">
        <f t="shared" si="0"/>
        <v>432</v>
      </c>
      <c r="J23" s="25">
        <f t="shared" si="2"/>
        <v>14.4</v>
      </c>
      <c r="K23" s="18">
        <f t="shared" si="1"/>
        <v>1.2</v>
      </c>
      <c r="L23" s="65" t="s">
        <v>136</v>
      </c>
      <c r="M23" s="65">
        <v>108</v>
      </c>
      <c r="N23" s="65">
        <v>108</v>
      </c>
      <c r="O23" s="65" t="s">
        <v>136</v>
      </c>
      <c r="P23" s="65" t="s">
        <v>13</v>
      </c>
      <c r="Q23" s="65"/>
      <c r="R23" s="7"/>
    </row>
    <row r="24" spans="2:18" ht="165" x14ac:dyDescent="0.25">
      <c r="B24" s="4"/>
      <c r="C24" s="16">
        <v>6</v>
      </c>
      <c r="D24" s="15" t="s">
        <v>205</v>
      </c>
      <c r="E24" s="15" t="s">
        <v>214</v>
      </c>
      <c r="F24" s="65" t="s">
        <v>136</v>
      </c>
      <c r="G24" s="9">
        <v>40330</v>
      </c>
      <c r="H24" s="9">
        <v>41592</v>
      </c>
      <c r="I24" s="24">
        <f t="shared" si="0"/>
        <v>1262</v>
      </c>
      <c r="J24" s="25">
        <f t="shared" si="2"/>
        <v>42.06666666666667</v>
      </c>
      <c r="K24" s="63"/>
      <c r="L24" s="65" t="s">
        <v>136</v>
      </c>
      <c r="M24" s="65">
        <v>111</v>
      </c>
      <c r="N24" s="65">
        <v>111</v>
      </c>
      <c r="O24" s="65" t="s">
        <v>150</v>
      </c>
      <c r="P24" s="65" t="s">
        <v>13</v>
      </c>
      <c r="Q24" s="65"/>
      <c r="R24" s="7" t="s">
        <v>213</v>
      </c>
    </row>
    <row r="25" spans="2:18" x14ac:dyDescent="0.25">
      <c r="B25" s="4"/>
      <c r="C25" s="16">
        <v>8</v>
      </c>
      <c r="D25" s="15"/>
      <c r="E25" s="15"/>
      <c r="F25" s="65"/>
      <c r="G25" s="9"/>
      <c r="H25" s="9"/>
      <c r="I25" s="24">
        <f t="shared" si="0"/>
        <v>0</v>
      </c>
      <c r="J25" s="25">
        <f t="shared" si="2"/>
        <v>0</v>
      </c>
      <c r="K25" s="18">
        <f t="shared" si="1"/>
        <v>0</v>
      </c>
      <c r="L25" s="65"/>
      <c r="M25" s="65"/>
      <c r="N25" s="65"/>
      <c r="O25" s="65"/>
      <c r="P25" s="65"/>
      <c r="Q25" s="65"/>
      <c r="R25" s="7"/>
    </row>
    <row r="26" spans="2:18" x14ac:dyDescent="0.25">
      <c r="B26" s="4"/>
      <c r="C26" s="16">
        <v>3</v>
      </c>
      <c r="D26" s="15"/>
      <c r="E26" s="15"/>
      <c r="F26" s="65"/>
      <c r="G26" s="17"/>
      <c r="H26" s="17"/>
      <c r="I26" s="24">
        <f>+H26-G26</f>
        <v>0</v>
      </c>
      <c r="J26" s="25">
        <f>+I26/30</f>
        <v>0</v>
      </c>
      <c r="K26" s="18">
        <f t="shared" si="1"/>
        <v>0</v>
      </c>
      <c r="L26" s="65"/>
      <c r="M26" s="65"/>
      <c r="N26" s="65"/>
      <c r="O26" s="65"/>
      <c r="P26" s="65"/>
      <c r="Q26" s="65"/>
      <c r="R26" s="7"/>
    </row>
    <row r="27" spans="2:18" x14ac:dyDescent="0.25">
      <c r="B27" s="4"/>
      <c r="C27" s="16">
        <v>7</v>
      </c>
      <c r="D27" s="15"/>
      <c r="E27" s="15"/>
      <c r="F27" s="65"/>
      <c r="G27" s="17"/>
      <c r="H27" s="17"/>
      <c r="I27" s="24">
        <f>+H27-G27</f>
        <v>0</v>
      </c>
      <c r="J27" s="25">
        <f>+I27/30</f>
        <v>0</v>
      </c>
      <c r="K27" s="18">
        <f t="shared" si="1"/>
        <v>0</v>
      </c>
      <c r="L27" s="65"/>
      <c r="M27" s="65"/>
      <c r="N27" s="65"/>
      <c r="O27" s="65"/>
      <c r="P27" s="65"/>
      <c r="Q27" s="65"/>
      <c r="R27" s="7"/>
    </row>
    <row r="28" spans="2:18" x14ac:dyDescent="0.25">
      <c r="B28" s="4"/>
      <c r="C28" s="16">
        <v>9</v>
      </c>
      <c r="D28" s="15"/>
      <c r="E28" s="15"/>
      <c r="F28" s="65"/>
      <c r="G28" s="9"/>
      <c r="H28" s="9"/>
      <c r="I28" s="24">
        <f t="shared" si="0"/>
        <v>0</v>
      </c>
      <c r="J28" s="25">
        <f t="shared" si="2"/>
        <v>0</v>
      </c>
      <c r="K28" s="18">
        <f t="shared" si="1"/>
        <v>0</v>
      </c>
      <c r="L28" s="65"/>
      <c r="M28" s="65"/>
      <c r="N28" s="65"/>
      <c r="O28" s="65"/>
      <c r="P28" s="65"/>
      <c r="Q28" s="65"/>
      <c r="R28" s="7"/>
    </row>
    <row r="29" spans="2:18" x14ac:dyDescent="0.25">
      <c r="B29" s="4"/>
      <c r="C29" s="16">
        <v>10</v>
      </c>
      <c r="D29" s="8"/>
      <c r="E29" s="15"/>
      <c r="F29" s="65"/>
      <c r="G29" s="9"/>
      <c r="H29" s="9"/>
      <c r="I29" s="24">
        <f t="shared" si="0"/>
        <v>0</v>
      </c>
      <c r="J29" s="25">
        <f t="shared" si="2"/>
        <v>0</v>
      </c>
      <c r="K29" s="18">
        <f t="shared" si="1"/>
        <v>0</v>
      </c>
      <c r="L29" s="65"/>
      <c r="M29" s="65"/>
      <c r="N29" s="65"/>
      <c r="O29" s="65"/>
      <c r="P29" s="65"/>
      <c r="Q29" s="65"/>
      <c r="R29" s="7"/>
    </row>
    <row r="30" spans="2:18" x14ac:dyDescent="0.2">
      <c r="E30" s="54" t="s">
        <v>132</v>
      </c>
      <c r="K30" s="18">
        <f>SUM(K20:K29)</f>
        <v>1.7166666666666666</v>
      </c>
    </row>
    <row r="31" spans="2:18" ht="36" x14ac:dyDescent="0.25">
      <c r="C31" s="67" t="s">
        <v>23</v>
      </c>
      <c r="D31" s="68">
        <f>+K30</f>
        <v>1.7166666666666666</v>
      </c>
      <c r="E31" s="42" t="s">
        <v>150</v>
      </c>
    </row>
    <row r="32" spans="2:18" x14ac:dyDescent="0.25">
      <c r="C32" s="67" t="s">
        <v>24</v>
      </c>
      <c r="D32" s="65">
        <v>6</v>
      </c>
    </row>
    <row r="33" spans="3:8" x14ac:dyDescent="0.2">
      <c r="C33" s="67" t="s">
        <v>25</v>
      </c>
      <c r="D33" s="68">
        <f>+D31-D32</f>
        <v>-4.2833333333333332</v>
      </c>
      <c r="E33" s="54" t="s">
        <v>132</v>
      </c>
    </row>
    <row r="34" spans="3:8" ht="36" x14ac:dyDescent="0.25">
      <c r="C34" s="67" t="s">
        <v>27</v>
      </c>
      <c r="D34" s="68"/>
      <c r="E34" s="42" t="s">
        <v>150</v>
      </c>
    </row>
    <row r="35" spans="3:8" x14ac:dyDescent="0.25">
      <c r="C35" s="67" t="s">
        <v>28</v>
      </c>
      <c r="D35" s="65">
        <v>3</v>
      </c>
      <c r="E35" s="66" t="str">
        <f>+E15</f>
        <v>Mantenimiento de redes de Tx</v>
      </c>
      <c r="F35" s="66" t="str">
        <f>+E16</f>
        <v>Mantenimiento de equipos</v>
      </c>
      <c r="G35" s="94" t="str">
        <f>+E17</f>
        <v>Instalaciones y/o Operación de Redes de Tx</v>
      </c>
      <c r="H35" s="94"/>
    </row>
    <row r="36" spans="3:8" x14ac:dyDescent="0.25">
      <c r="C36" s="67" t="s">
        <v>26</v>
      </c>
      <c r="D36" s="68">
        <f>+D34-D35</f>
        <v>-3</v>
      </c>
      <c r="E36" s="68"/>
      <c r="F36" s="68"/>
      <c r="G36" s="101"/>
      <c r="H36" s="101"/>
    </row>
    <row r="38" spans="3:8" ht="36" x14ac:dyDescent="0.25">
      <c r="C38" s="67" t="s">
        <v>91</v>
      </c>
      <c r="D38" s="42" t="s">
        <v>150</v>
      </c>
    </row>
  </sheetData>
  <mergeCells count="16">
    <mergeCell ref="G4:G5"/>
    <mergeCell ref="H4:H5"/>
    <mergeCell ref="I4:L5"/>
    <mergeCell ref="C14:E14"/>
    <mergeCell ref="C15:D17"/>
    <mergeCell ref="F15:F17"/>
    <mergeCell ref="D4:D5"/>
    <mergeCell ref="E4:E5"/>
    <mergeCell ref="F4:F5"/>
    <mergeCell ref="P18:Q18"/>
    <mergeCell ref="G19:H19"/>
    <mergeCell ref="G35:H35"/>
    <mergeCell ref="G36:H36"/>
    <mergeCell ref="I6:L6"/>
    <mergeCell ref="I7:L7"/>
    <mergeCell ref="I8:L8"/>
  </mergeCells>
  <conditionalFormatting sqref="A1:XFD3 A4:I4 A5:H5 M4:XFD8 A9:XFD14 A15:C16 E15:XFD15 A17:B17 A6:C7 A8:B8 E16:E17 G16:XFD17 A37:XFD1048576 A35:G36 I35:XFD36 A31:XFD32 A30:D30 F30:XFD30 A34:XFD34 A33:D33 F33:XFD33 E6:I6 A18:XFD19 A20:Q20 S20:XFD20 A21:XFD23 A25:XFD29 A24:C24 E24:Q24 S24:XFD24">
    <cfRule type="cellIs" dxfId="279" priority="25" operator="equal">
      <formula>"NO"</formula>
    </cfRule>
    <cfRule type="cellIs" dxfId="278" priority="26" operator="equal">
      <formula>"SI"</formula>
    </cfRule>
  </conditionalFormatting>
  <conditionalFormatting sqref="E7:I7">
    <cfRule type="cellIs" dxfId="277" priority="23" operator="equal">
      <formula>"NO"</formula>
    </cfRule>
    <cfRule type="cellIs" dxfId="276" priority="24" operator="equal">
      <formula>"SI"</formula>
    </cfRule>
  </conditionalFormatting>
  <conditionalFormatting sqref="D8:I8">
    <cfRule type="cellIs" dxfId="275" priority="21" operator="equal">
      <formula>"NO"</formula>
    </cfRule>
    <cfRule type="cellIs" dxfId="274" priority="22" operator="equal">
      <formula>"SI"</formula>
    </cfRule>
  </conditionalFormatting>
  <conditionalFormatting sqref="C8">
    <cfRule type="cellIs" dxfId="273" priority="19" operator="equal">
      <formula>"NO"</formula>
    </cfRule>
    <cfRule type="cellIs" dxfId="272" priority="20" operator="equal">
      <formula>"SI"</formula>
    </cfRule>
  </conditionalFormatting>
  <conditionalFormatting sqref="E30">
    <cfRule type="cellIs" dxfId="271" priority="17" operator="equal">
      <formula>"NO"</formula>
    </cfRule>
    <cfRule type="cellIs" dxfId="270" priority="18" operator="equal">
      <formula>"SI"</formula>
    </cfRule>
  </conditionalFormatting>
  <conditionalFormatting sqref="E33">
    <cfRule type="cellIs" dxfId="269" priority="15" operator="equal">
      <formula>"NO"</formula>
    </cfRule>
    <cfRule type="cellIs" dxfId="268" priority="16" operator="equal">
      <formula>"SI"</formula>
    </cfRule>
  </conditionalFormatting>
  <conditionalFormatting sqref="R20">
    <cfRule type="cellIs" dxfId="267" priority="9" operator="equal">
      <formula>"NO"</formula>
    </cfRule>
    <cfRule type="cellIs" dxfId="266" priority="10" operator="equal">
      <formula>"SI"</formula>
    </cfRule>
  </conditionalFormatting>
  <conditionalFormatting sqref="D24">
    <cfRule type="cellIs" dxfId="265" priority="7" operator="equal">
      <formula>"NO"</formula>
    </cfRule>
    <cfRule type="cellIs" dxfId="264" priority="8" operator="equal">
      <formula>"SI"</formula>
    </cfRule>
  </conditionalFormatting>
  <conditionalFormatting sqref="R24">
    <cfRule type="cellIs" dxfId="263" priority="5" operator="equal">
      <formula>"NO"</formula>
    </cfRule>
    <cfRule type="cellIs" dxfId="262" priority="6" operator="equal">
      <formula>"SI"</formula>
    </cfRule>
  </conditionalFormatting>
  <conditionalFormatting sqref="D6">
    <cfRule type="cellIs" dxfId="261" priority="3" operator="equal">
      <formula>"NO"</formula>
    </cfRule>
    <cfRule type="cellIs" dxfId="260" priority="4" operator="equal">
      <formula>"SI"</formula>
    </cfRule>
  </conditionalFormatting>
  <conditionalFormatting sqref="D7">
    <cfRule type="cellIs" dxfId="259" priority="1" operator="equal">
      <formula>"NO"</formula>
    </cfRule>
    <cfRule type="cellIs" dxfId="258" priority="2" operator="equal">
      <formula>"SI"</formula>
    </cfRule>
  </conditionalFormatting>
  <dataValidations count="1">
    <dataValidation type="list" allowBlank="1" showInputMessage="1" showErrorMessage="1" sqref="Q20:Q29">
      <formula1>$E$15:$E$17</formula1>
    </dataValidation>
  </dataValidations>
  <pageMargins left="0.7" right="0.7" top="0.75" bottom="0.75" header="0.3" footer="0.3"/>
  <pageSetup scale="21"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dimension ref="B2:Q31"/>
  <sheetViews>
    <sheetView zoomScale="85" zoomScaleNormal="85" zoomScaleSheetLayoutView="10" workbookViewId="0">
      <selection activeCell="A18" sqref="A18"/>
    </sheetView>
  </sheetViews>
  <sheetFormatPr baseColWidth="10" defaultColWidth="11.42578125" defaultRowHeight="15" x14ac:dyDescent="0.25"/>
  <cols>
    <col min="1" max="1" width="3.7109375" style="4" customWidth="1"/>
    <col min="2" max="2" width="11.42578125" style="11"/>
    <col min="3" max="3" width="39.28515625" style="4" bestFit="1" customWidth="1"/>
    <col min="4" max="4" width="33.85546875" style="4" customWidth="1"/>
    <col min="5" max="5" width="34.28515625" style="4" customWidth="1"/>
    <col min="6" max="6" width="32" style="4" customWidth="1"/>
    <col min="7" max="7" width="17.28515625" style="4" customWidth="1"/>
    <col min="8" max="8" width="16.28515625" style="4" customWidth="1"/>
    <col min="9" max="9" width="11.42578125" style="11"/>
    <col min="10" max="10" width="15.7109375" style="11" bestFit="1" customWidth="1"/>
    <col min="11" max="11" width="11.42578125" style="4"/>
    <col min="12" max="16" width="16.42578125" style="11" customWidth="1"/>
    <col min="17" max="17" width="67.5703125" style="4" customWidth="1"/>
    <col min="18" max="16384" width="11.42578125" style="4"/>
  </cols>
  <sheetData>
    <row r="2" spans="2:16" x14ac:dyDescent="0.25">
      <c r="B2" s="12" t="s">
        <v>69</v>
      </c>
      <c r="C2" s="3" t="s">
        <v>70</v>
      </c>
    </row>
    <row r="3" spans="2:16" ht="14.45" x14ac:dyDescent="0.35">
      <c r="B3" s="12"/>
      <c r="C3" s="3"/>
    </row>
    <row r="4" spans="2:16" x14ac:dyDescent="0.25">
      <c r="B4" s="12"/>
      <c r="C4" s="57" t="s">
        <v>102</v>
      </c>
      <c r="D4" s="96" t="s">
        <v>18</v>
      </c>
      <c r="E4" s="96" t="s">
        <v>7</v>
      </c>
      <c r="F4" s="96" t="s">
        <v>19</v>
      </c>
      <c r="G4" s="96" t="s">
        <v>63</v>
      </c>
      <c r="H4" s="96" t="s">
        <v>8</v>
      </c>
      <c r="I4" s="94" t="s">
        <v>9</v>
      </c>
      <c r="J4" s="94"/>
      <c r="K4" s="94"/>
      <c r="L4" s="94"/>
    </row>
    <row r="5" spans="2:16" ht="30" x14ac:dyDescent="0.25">
      <c r="B5" s="12"/>
      <c r="C5" s="26" t="s">
        <v>218</v>
      </c>
      <c r="D5" s="97"/>
      <c r="E5" s="97"/>
      <c r="F5" s="97" t="s">
        <v>19</v>
      </c>
      <c r="G5" s="97"/>
      <c r="H5" s="97"/>
      <c r="I5" s="94"/>
      <c r="J5" s="94"/>
      <c r="K5" s="94"/>
      <c r="L5" s="94"/>
    </row>
    <row r="6" spans="2:16" ht="36" x14ac:dyDescent="0.25">
      <c r="C6" s="2" t="s">
        <v>103</v>
      </c>
      <c r="D6" s="65" t="s">
        <v>219</v>
      </c>
      <c r="E6" s="65" t="s">
        <v>220</v>
      </c>
      <c r="F6" s="9">
        <v>38106</v>
      </c>
      <c r="G6" s="65">
        <v>122</v>
      </c>
      <c r="H6" s="42" t="s">
        <v>136</v>
      </c>
      <c r="I6" s="93" t="s">
        <v>169</v>
      </c>
      <c r="J6" s="93"/>
      <c r="K6" s="93"/>
      <c r="L6" s="93"/>
    </row>
    <row r="7" spans="2:16" ht="45" x14ac:dyDescent="0.25">
      <c r="C7" s="2" t="s">
        <v>104</v>
      </c>
      <c r="D7" s="65" t="s">
        <v>221</v>
      </c>
      <c r="E7" s="65" t="s">
        <v>222</v>
      </c>
      <c r="F7" s="9">
        <v>40883</v>
      </c>
      <c r="G7" s="65">
        <v>121</v>
      </c>
      <c r="H7" s="42" t="s">
        <v>136</v>
      </c>
      <c r="I7" s="93" t="s">
        <v>169</v>
      </c>
      <c r="J7" s="93"/>
      <c r="K7" s="93"/>
      <c r="L7" s="93"/>
    </row>
    <row r="8" spans="2:16" ht="36" x14ac:dyDescent="0.25">
      <c r="C8" s="2" t="s">
        <v>105</v>
      </c>
      <c r="D8" s="65" t="s">
        <v>150</v>
      </c>
      <c r="E8" s="65" t="s">
        <v>150</v>
      </c>
      <c r="F8" s="9" t="s">
        <v>150</v>
      </c>
      <c r="G8" s="65" t="s">
        <v>150</v>
      </c>
      <c r="H8" s="58"/>
      <c r="I8" s="93" t="s">
        <v>169</v>
      </c>
      <c r="J8" s="93"/>
      <c r="K8" s="93"/>
      <c r="L8" s="93"/>
    </row>
    <row r="9" spans="2:16" ht="45" x14ac:dyDescent="0.25">
      <c r="C9" s="2" t="s">
        <v>107</v>
      </c>
      <c r="D9" s="65" t="s">
        <v>150</v>
      </c>
      <c r="E9" s="65" t="s">
        <v>150</v>
      </c>
      <c r="F9" s="9" t="s">
        <v>150</v>
      </c>
      <c r="G9" s="65" t="s">
        <v>150</v>
      </c>
      <c r="H9" s="58"/>
      <c r="I9" s="93" t="s">
        <v>169</v>
      </c>
      <c r="J9" s="93"/>
      <c r="K9" s="93"/>
      <c r="L9" s="93"/>
    </row>
    <row r="10" spans="2:16" ht="14.45" x14ac:dyDescent="0.35">
      <c r="C10" s="14"/>
      <c r="D10" s="14"/>
      <c r="E10" s="14"/>
      <c r="F10" s="14"/>
      <c r="G10" s="14"/>
      <c r="H10" s="14"/>
    </row>
    <row r="11" spans="2:16" ht="36" x14ac:dyDescent="0.25">
      <c r="C11" s="2" t="s">
        <v>76</v>
      </c>
      <c r="D11" s="42" t="s">
        <v>136</v>
      </c>
      <c r="E11" s="14"/>
      <c r="F11" s="14"/>
      <c r="G11" s="14"/>
      <c r="H11" s="14"/>
    </row>
    <row r="12" spans="2:16" ht="60" x14ac:dyDescent="0.25">
      <c r="C12" s="2" t="s">
        <v>86</v>
      </c>
      <c r="D12" s="42" t="s">
        <v>136</v>
      </c>
      <c r="E12" s="14"/>
      <c r="F12" s="14"/>
      <c r="G12" s="14"/>
      <c r="H12" s="14"/>
    </row>
    <row r="13" spans="2:16" ht="43.5" x14ac:dyDescent="0.35">
      <c r="C13" s="2" t="s">
        <v>80</v>
      </c>
      <c r="D13" s="42" t="s">
        <v>136</v>
      </c>
      <c r="E13" s="14"/>
      <c r="F13" s="14"/>
      <c r="G13" s="14"/>
      <c r="H13" s="14"/>
    </row>
    <row r="15" spans="2:16" x14ac:dyDescent="0.25">
      <c r="C15" s="95" t="s">
        <v>108</v>
      </c>
      <c r="D15" s="95"/>
      <c r="E15" s="95"/>
    </row>
    <row r="16" spans="2:16" x14ac:dyDescent="0.25">
      <c r="P16" s="66" t="s">
        <v>22</v>
      </c>
    </row>
    <row r="17" spans="2:17" ht="60" x14ac:dyDescent="0.25">
      <c r="B17" s="4"/>
      <c r="C17" s="66" t="s">
        <v>15</v>
      </c>
      <c r="D17" s="66" t="s">
        <v>77</v>
      </c>
      <c r="E17" s="66" t="s">
        <v>78</v>
      </c>
      <c r="F17" s="66" t="s">
        <v>79</v>
      </c>
      <c r="G17" s="94" t="s">
        <v>5</v>
      </c>
      <c r="H17" s="94"/>
      <c r="I17" s="66" t="s">
        <v>10</v>
      </c>
      <c r="J17" s="66" t="s">
        <v>11</v>
      </c>
      <c r="K17" s="66" t="s">
        <v>12</v>
      </c>
      <c r="L17" s="66" t="s">
        <v>16</v>
      </c>
      <c r="M17" s="66" t="s">
        <v>20</v>
      </c>
      <c r="N17" s="66" t="s">
        <v>21</v>
      </c>
      <c r="O17" s="66" t="s">
        <v>8</v>
      </c>
      <c r="P17" s="66" t="s">
        <v>13</v>
      </c>
      <c r="Q17" s="66" t="s">
        <v>9</v>
      </c>
    </row>
    <row r="18" spans="2:17" ht="150" x14ac:dyDescent="0.25">
      <c r="B18" s="4"/>
      <c r="C18" s="16">
        <v>1</v>
      </c>
      <c r="D18" s="15" t="s">
        <v>205</v>
      </c>
      <c r="E18" s="15" t="s">
        <v>218</v>
      </c>
      <c r="F18" s="65" t="s">
        <v>136</v>
      </c>
      <c r="G18" s="9">
        <v>38421</v>
      </c>
      <c r="H18" s="9">
        <v>41592</v>
      </c>
      <c r="I18" s="24">
        <f t="shared" ref="I18:I27" si="0">+H18-G18</f>
        <v>3171</v>
      </c>
      <c r="J18" s="25">
        <f>+I18/30</f>
        <v>105.7</v>
      </c>
      <c r="K18" s="63"/>
      <c r="L18" s="65" t="s">
        <v>136</v>
      </c>
      <c r="M18" s="65">
        <v>126</v>
      </c>
      <c r="N18" s="65">
        <v>126</v>
      </c>
      <c r="O18" s="65" t="s">
        <v>150</v>
      </c>
      <c r="P18" s="65" t="s">
        <v>13</v>
      </c>
      <c r="Q18" s="7" t="s">
        <v>213</v>
      </c>
    </row>
    <row r="19" spans="2:17" x14ac:dyDescent="0.25">
      <c r="B19" s="4"/>
      <c r="C19" s="16">
        <v>2</v>
      </c>
      <c r="D19" s="15"/>
      <c r="E19" s="15"/>
      <c r="F19" s="65"/>
      <c r="G19" s="9"/>
      <c r="H19" s="9"/>
      <c r="I19" s="24">
        <f>+H19-G19</f>
        <v>0</v>
      </c>
      <c r="J19" s="25">
        <f>+I19/30</f>
        <v>0</v>
      </c>
      <c r="K19" s="18">
        <f t="shared" ref="K19:K27" si="1">+J19/12</f>
        <v>0</v>
      </c>
      <c r="L19" s="65"/>
      <c r="M19" s="65"/>
      <c r="N19" s="65"/>
      <c r="O19" s="65"/>
      <c r="P19" s="65"/>
      <c r="Q19" s="7"/>
    </row>
    <row r="20" spans="2:17" x14ac:dyDescent="0.25">
      <c r="B20" s="4"/>
      <c r="C20" s="16">
        <v>3</v>
      </c>
      <c r="D20" s="15"/>
      <c r="E20" s="15"/>
      <c r="F20" s="65"/>
      <c r="G20" s="9"/>
      <c r="H20" s="9"/>
      <c r="I20" s="24">
        <f t="shared" si="0"/>
        <v>0</v>
      </c>
      <c r="J20" s="25">
        <f t="shared" ref="J20:J27" si="2">+I20/30</f>
        <v>0</v>
      </c>
      <c r="K20" s="18">
        <f t="shared" si="1"/>
        <v>0</v>
      </c>
      <c r="L20" s="65"/>
      <c r="M20" s="65"/>
      <c r="N20" s="65"/>
      <c r="O20" s="65"/>
      <c r="P20" s="65"/>
      <c r="Q20" s="7"/>
    </row>
    <row r="21" spans="2:17" x14ac:dyDescent="0.25">
      <c r="B21" s="4"/>
      <c r="C21" s="16">
        <v>4</v>
      </c>
      <c r="D21" s="15"/>
      <c r="E21" s="15"/>
      <c r="F21" s="65"/>
      <c r="G21" s="9"/>
      <c r="H21" s="9"/>
      <c r="I21" s="24">
        <f t="shared" si="0"/>
        <v>0</v>
      </c>
      <c r="J21" s="25">
        <f t="shared" si="2"/>
        <v>0</v>
      </c>
      <c r="K21" s="18">
        <f t="shared" si="1"/>
        <v>0</v>
      </c>
      <c r="L21" s="65"/>
      <c r="M21" s="65"/>
      <c r="N21" s="65"/>
      <c r="O21" s="65"/>
      <c r="P21" s="65"/>
      <c r="Q21" s="7"/>
    </row>
    <row r="22" spans="2:17" x14ac:dyDescent="0.25">
      <c r="B22" s="4"/>
      <c r="C22" s="16">
        <v>5</v>
      </c>
      <c r="D22" s="15"/>
      <c r="E22" s="15"/>
      <c r="F22" s="65"/>
      <c r="G22" s="9"/>
      <c r="H22" s="9"/>
      <c r="I22" s="24">
        <f t="shared" si="0"/>
        <v>0</v>
      </c>
      <c r="J22" s="25">
        <f t="shared" si="2"/>
        <v>0</v>
      </c>
      <c r="K22" s="18">
        <f t="shared" si="1"/>
        <v>0</v>
      </c>
      <c r="L22" s="65"/>
      <c r="M22" s="65"/>
      <c r="N22" s="65"/>
      <c r="O22" s="65"/>
      <c r="P22" s="65"/>
      <c r="Q22" s="7"/>
    </row>
    <row r="23" spans="2:17" x14ac:dyDescent="0.25">
      <c r="B23" s="4"/>
      <c r="C23" s="16">
        <v>6</v>
      </c>
      <c r="D23" s="15"/>
      <c r="E23" s="15"/>
      <c r="F23" s="65"/>
      <c r="G23" s="9"/>
      <c r="H23" s="9"/>
      <c r="I23" s="24">
        <f t="shared" si="0"/>
        <v>0</v>
      </c>
      <c r="J23" s="25">
        <f t="shared" si="2"/>
        <v>0</v>
      </c>
      <c r="K23" s="18">
        <f t="shared" si="1"/>
        <v>0</v>
      </c>
      <c r="L23" s="65"/>
      <c r="M23" s="65"/>
      <c r="N23" s="65"/>
      <c r="O23" s="65"/>
      <c r="P23" s="65"/>
      <c r="Q23" s="7"/>
    </row>
    <row r="24" spans="2:17" x14ac:dyDescent="0.25">
      <c r="B24" s="4"/>
      <c r="C24" s="16">
        <v>7</v>
      </c>
      <c r="D24" s="15"/>
      <c r="E24" s="15"/>
      <c r="F24" s="65"/>
      <c r="G24" s="17"/>
      <c r="H24" s="17"/>
      <c r="I24" s="24">
        <f>+H24-G24</f>
        <v>0</v>
      </c>
      <c r="J24" s="25">
        <f>+I24/30</f>
        <v>0</v>
      </c>
      <c r="K24" s="18">
        <f t="shared" si="1"/>
        <v>0</v>
      </c>
      <c r="L24" s="65"/>
      <c r="M24" s="65"/>
      <c r="N24" s="65"/>
      <c r="O24" s="65"/>
      <c r="P24" s="65"/>
      <c r="Q24" s="7"/>
    </row>
    <row r="25" spans="2:17" x14ac:dyDescent="0.25">
      <c r="B25" s="4"/>
      <c r="C25" s="16">
        <v>8</v>
      </c>
      <c r="D25" s="15"/>
      <c r="E25" s="15"/>
      <c r="F25" s="65"/>
      <c r="G25" s="17"/>
      <c r="H25" s="17"/>
      <c r="I25" s="24">
        <f>+H25-G25</f>
        <v>0</v>
      </c>
      <c r="J25" s="25">
        <f>+I25/30</f>
        <v>0</v>
      </c>
      <c r="K25" s="18">
        <f t="shared" si="1"/>
        <v>0</v>
      </c>
      <c r="L25" s="65"/>
      <c r="M25" s="65"/>
      <c r="N25" s="65"/>
      <c r="O25" s="65"/>
      <c r="P25" s="65"/>
      <c r="Q25" s="7"/>
    </row>
    <row r="26" spans="2:17" x14ac:dyDescent="0.25">
      <c r="B26" s="4"/>
      <c r="C26" s="16">
        <v>9</v>
      </c>
      <c r="D26" s="15"/>
      <c r="E26" s="15"/>
      <c r="F26" s="65"/>
      <c r="G26" s="9"/>
      <c r="H26" s="9"/>
      <c r="I26" s="24">
        <f t="shared" si="0"/>
        <v>0</v>
      </c>
      <c r="J26" s="25">
        <f t="shared" si="2"/>
        <v>0</v>
      </c>
      <c r="K26" s="18">
        <f t="shared" si="1"/>
        <v>0</v>
      </c>
      <c r="L26" s="65"/>
      <c r="M26" s="65"/>
      <c r="N26" s="65"/>
      <c r="O26" s="65"/>
      <c r="P26" s="65"/>
      <c r="Q26" s="7"/>
    </row>
    <row r="27" spans="2:17" x14ac:dyDescent="0.25">
      <c r="B27" s="4"/>
      <c r="C27" s="16">
        <v>10</v>
      </c>
      <c r="D27" s="8"/>
      <c r="E27" s="15"/>
      <c r="F27" s="65"/>
      <c r="G27" s="9"/>
      <c r="H27" s="9"/>
      <c r="I27" s="24">
        <f t="shared" si="0"/>
        <v>0</v>
      </c>
      <c r="J27" s="25">
        <f t="shared" si="2"/>
        <v>0</v>
      </c>
      <c r="K27" s="18">
        <f t="shared" si="1"/>
        <v>0</v>
      </c>
      <c r="L27" s="65"/>
      <c r="M27" s="65"/>
      <c r="N27" s="65"/>
      <c r="O27" s="65"/>
      <c r="P27" s="65"/>
      <c r="Q27" s="7"/>
    </row>
    <row r="28" spans="2:17" x14ac:dyDescent="0.2">
      <c r="E28" s="54" t="s">
        <v>132</v>
      </c>
      <c r="K28" s="18">
        <f>SUM(K18:K27)</f>
        <v>0</v>
      </c>
    </row>
    <row r="29" spans="2:17" ht="36" x14ac:dyDescent="0.25">
      <c r="C29" s="67" t="s">
        <v>23</v>
      </c>
      <c r="D29" s="68">
        <f>+K28</f>
        <v>0</v>
      </c>
      <c r="E29" s="42" t="s">
        <v>150</v>
      </c>
    </row>
    <row r="30" spans="2:17" x14ac:dyDescent="0.25">
      <c r="C30" s="67" t="s">
        <v>24</v>
      </c>
      <c r="D30" s="65">
        <v>4</v>
      </c>
    </row>
    <row r="31" spans="2:17" x14ac:dyDescent="0.2">
      <c r="C31" s="67" t="s">
        <v>25</v>
      </c>
      <c r="D31" s="68">
        <f>+D29-D30</f>
        <v>-4</v>
      </c>
      <c r="E31" s="54"/>
    </row>
  </sheetData>
  <mergeCells count="12">
    <mergeCell ref="I4:L5"/>
    <mergeCell ref="G17:H17"/>
    <mergeCell ref="D4:D5"/>
    <mergeCell ref="E4:E5"/>
    <mergeCell ref="F4:F5"/>
    <mergeCell ref="G4:G5"/>
    <mergeCell ref="H4:H5"/>
    <mergeCell ref="I6:L6"/>
    <mergeCell ref="I7:L7"/>
    <mergeCell ref="I8:L8"/>
    <mergeCell ref="I9:L9"/>
    <mergeCell ref="C15:E15"/>
  </mergeCells>
  <conditionalFormatting sqref="A4:I4 A5:H5 A6:I6 A7:C8 A1:XFD3 M4:XFD9 A9:B9 A10:XFD17 A29:XFD1048576 A28:D28 F28:XFD28 A18:C18 F18:P18 A19:XFD27 R18:XFD18">
    <cfRule type="cellIs" dxfId="257" priority="17" operator="equal">
      <formula>"NO"</formula>
    </cfRule>
    <cfRule type="cellIs" dxfId="256" priority="18" operator="equal">
      <formula>"SI"</formula>
    </cfRule>
  </conditionalFormatting>
  <conditionalFormatting sqref="C9">
    <cfRule type="cellIs" dxfId="255" priority="15" operator="equal">
      <formula>"NO"</formula>
    </cfRule>
    <cfRule type="cellIs" dxfId="254" priority="16" operator="equal">
      <formula>"SI"</formula>
    </cfRule>
  </conditionalFormatting>
  <conditionalFormatting sqref="D7:I7">
    <cfRule type="cellIs" dxfId="253" priority="13" operator="equal">
      <formula>"NO"</formula>
    </cfRule>
    <cfRule type="cellIs" dxfId="252" priority="14" operator="equal">
      <formula>"SI"</formula>
    </cfRule>
  </conditionalFormatting>
  <conditionalFormatting sqref="D8:I8">
    <cfRule type="cellIs" dxfId="251" priority="11" operator="equal">
      <formula>"NO"</formula>
    </cfRule>
    <cfRule type="cellIs" dxfId="250" priority="12" operator="equal">
      <formula>"SI"</formula>
    </cfRule>
  </conditionalFormatting>
  <conditionalFormatting sqref="D9:I9">
    <cfRule type="cellIs" dxfId="249" priority="9" operator="equal">
      <formula>"NO"</formula>
    </cfRule>
    <cfRule type="cellIs" dxfId="248" priority="10" operator="equal">
      <formula>"SI"</formula>
    </cfRule>
  </conditionalFormatting>
  <conditionalFormatting sqref="E28">
    <cfRule type="cellIs" dxfId="247" priority="7" operator="equal">
      <formula>"NO"</formula>
    </cfRule>
    <cfRule type="cellIs" dxfId="246" priority="8" operator="equal">
      <formula>"SI"</formula>
    </cfRule>
  </conditionalFormatting>
  <conditionalFormatting sqref="D18">
    <cfRule type="cellIs" dxfId="245" priority="5" operator="equal">
      <formula>"NO"</formula>
    </cfRule>
    <cfRule type="cellIs" dxfId="244" priority="6" operator="equal">
      <formula>"SI"</formula>
    </cfRule>
  </conditionalFormatting>
  <conditionalFormatting sqref="E18">
    <cfRule type="cellIs" dxfId="243" priority="3" operator="equal">
      <formula>"NO"</formula>
    </cfRule>
    <cfRule type="cellIs" dxfId="242" priority="4" operator="equal">
      <formula>"SI"</formula>
    </cfRule>
  </conditionalFormatting>
  <conditionalFormatting sqref="Q18">
    <cfRule type="cellIs" dxfId="241" priority="1" operator="equal">
      <formula>"NO"</formula>
    </cfRule>
    <cfRule type="cellIs" dxfId="240" priority="2" operator="equal">
      <formula>"SI"</formula>
    </cfRule>
  </conditionalFormatting>
  <pageMargins left="0.7" right="0.7" top="0.75" bottom="0.75" header="0.3" footer="0.3"/>
  <pageSetup scale="21"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P134"/>
  <sheetViews>
    <sheetView workbookViewId="0">
      <selection activeCell="A17" sqref="A17"/>
    </sheetView>
  </sheetViews>
  <sheetFormatPr baseColWidth="10" defaultColWidth="11.42578125" defaultRowHeight="15" x14ac:dyDescent="0.25"/>
  <cols>
    <col min="1" max="1" width="2.5703125" style="82" customWidth="1"/>
    <col min="2" max="2" width="64.5703125" style="84" customWidth="1"/>
    <col min="3" max="3" width="40.7109375" style="84" customWidth="1"/>
    <col min="4" max="4" width="22.5703125" style="84" customWidth="1"/>
    <col min="5" max="5" width="47.85546875" style="82" customWidth="1"/>
    <col min="6" max="16" width="11.42578125" style="82"/>
    <col min="17" max="16384" width="11.42578125" style="84"/>
  </cols>
  <sheetData>
    <row r="1" spans="2:5" s="82" customFormat="1" ht="14.45" x14ac:dyDescent="0.35"/>
    <row r="2" spans="2:5" ht="15.75" x14ac:dyDescent="0.25">
      <c r="B2" s="106" t="s">
        <v>109</v>
      </c>
      <c r="C2" s="106"/>
      <c r="D2" s="106"/>
      <c r="E2" s="106"/>
    </row>
    <row r="3" spans="2:5" ht="15.75" x14ac:dyDescent="0.25">
      <c r="B3" s="35" t="s">
        <v>29</v>
      </c>
      <c r="C3" s="35" t="s">
        <v>113</v>
      </c>
      <c r="D3" s="36" t="s">
        <v>32</v>
      </c>
      <c r="E3" s="36" t="s">
        <v>9</v>
      </c>
    </row>
    <row r="4" spans="2:5" ht="16.5" x14ac:dyDescent="0.25">
      <c r="B4" s="32" t="s">
        <v>110</v>
      </c>
      <c r="C4" s="33">
        <v>15</v>
      </c>
      <c r="D4" s="104">
        <v>0</v>
      </c>
      <c r="E4" s="83"/>
    </row>
    <row r="5" spans="2:5" ht="16.5" x14ac:dyDescent="0.25">
      <c r="B5" s="32" t="s">
        <v>111</v>
      </c>
      <c r="C5" s="33">
        <v>25</v>
      </c>
      <c r="D5" s="105"/>
      <c r="E5" s="83"/>
    </row>
    <row r="6" spans="2:5" ht="15.75" x14ac:dyDescent="0.25">
      <c r="B6" s="30" t="s">
        <v>112</v>
      </c>
      <c r="C6" s="31" t="s">
        <v>34</v>
      </c>
      <c r="D6" s="31" t="s">
        <v>32</v>
      </c>
      <c r="E6" s="36" t="s">
        <v>9</v>
      </c>
    </row>
    <row r="7" spans="2:5" ht="16.5" x14ac:dyDescent="0.25">
      <c r="B7" s="32" t="s">
        <v>110</v>
      </c>
      <c r="C7" s="33">
        <v>30</v>
      </c>
      <c r="D7" s="104">
        <v>50</v>
      </c>
      <c r="E7" s="83"/>
    </row>
    <row r="8" spans="2:5" ht="16.5" x14ac:dyDescent="0.25">
      <c r="B8" s="32" t="s">
        <v>111</v>
      </c>
      <c r="C8" s="33">
        <v>50</v>
      </c>
      <c r="D8" s="105"/>
      <c r="E8" s="83"/>
    </row>
    <row r="9" spans="2:5" ht="15.75" x14ac:dyDescent="0.25">
      <c r="B9" s="30" t="s">
        <v>31</v>
      </c>
      <c r="C9" s="35" t="s">
        <v>113</v>
      </c>
      <c r="D9" s="31" t="s">
        <v>32</v>
      </c>
      <c r="E9" s="36" t="s">
        <v>9</v>
      </c>
    </row>
    <row r="10" spans="2:5" ht="15.75" customHeight="1" x14ac:dyDescent="0.25">
      <c r="B10" s="33" t="s">
        <v>114</v>
      </c>
      <c r="C10" s="33">
        <v>15</v>
      </c>
      <c r="D10" s="104">
        <v>0</v>
      </c>
      <c r="E10" s="38"/>
    </row>
    <row r="11" spans="2:5" ht="31.5" x14ac:dyDescent="0.25">
      <c r="B11" s="33" t="s">
        <v>115</v>
      </c>
      <c r="C11" s="33">
        <v>25</v>
      </c>
      <c r="D11" s="105"/>
      <c r="E11" s="38"/>
    </row>
    <row r="12" spans="2:5" s="82" customFormat="1" ht="15.75" x14ac:dyDescent="0.25">
      <c r="B12" s="106" t="s">
        <v>116</v>
      </c>
      <c r="C12" s="106"/>
      <c r="D12" s="106"/>
      <c r="E12" s="106"/>
    </row>
    <row r="13" spans="2:5" s="82" customFormat="1" ht="15.75" x14ac:dyDescent="0.25">
      <c r="B13" s="30" t="s">
        <v>29</v>
      </c>
      <c r="C13" s="30" t="s">
        <v>35</v>
      </c>
      <c r="D13" s="31" t="s">
        <v>32</v>
      </c>
      <c r="E13" s="31" t="s">
        <v>9</v>
      </c>
    </row>
    <row r="14" spans="2:5" s="82" customFormat="1" ht="16.5" x14ac:dyDescent="0.25">
      <c r="B14" s="32" t="s">
        <v>110</v>
      </c>
      <c r="C14" s="33">
        <v>15</v>
      </c>
      <c r="D14" s="104">
        <v>0</v>
      </c>
      <c r="E14" s="83"/>
    </row>
    <row r="15" spans="2:5" s="82" customFormat="1" ht="16.5" x14ac:dyDescent="0.25">
      <c r="B15" s="32" t="s">
        <v>111</v>
      </c>
      <c r="C15" s="33">
        <v>25</v>
      </c>
      <c r="D15" s="105"/>
      <c r="E15" s="83"/>
    </row>
    <row r="16" spans="2:5" s="82" customFormat="1" ht="15.75" x14ac:dyDescent="0.25">
      <c r="B16" s="30" t="s">
        <v>31</v>
      </c>
      <c r="C16" s="31" t="s">
        <v>34</v>
      </c>
      <c r="D16" s="31" t="s">
        <v>32</v>
      </c>
      <c r="E16" s="31" t="s">
        <v>9</v>
      </c>
    </row>
    <row r="17" spans="2:5" s="82" customFormat="1" ht="31.5" x14ac:dyDescent="0.25">
      <c r="B17" s="33" t="s">
        <v>117</v>
      </c>
      <c r="C17" s="33">
        <v>15</v>
      </c>
      <c r="D17" s="104">
        <v>0</v>
      </c>
      <c r="E17" s="83"/>
    </row>
    <row r="18" spans="2:5" s="82" customFormat="1" ht="31.5" x14ac:dyDescent="0.25">
      <c r="B18" s="33" t="s">
        <v>115</v>
      </c>
      <c r="C18" s="33">
        <v>25</v>
      </c>
      <c r="D18" s="105"/>
      <c r="E18" s="83"/>
    </row>
    <row r="19" spans="2:5" s="82" customFormat="1" ht="16.5" customHeight="1" x14ac:dyDescent="0.25">
      <c r="B19" s="106" t="s">
        <v>118</v>
      </c>
      <c r="C19" s="106"/>
      <c r="D19" s="106"/>
      <c r="E19" s="106"/>
    </row>
    <row r="20" spans="2:5" s="82" customFormat="1" ht="15.75" x14ac:dyDescent="0.25">
      <c r="B20" s="34" t="s">
        <v>29</v>
      </c>
      <c r="C20" s="31" t="s">
        <v>33</v>
      </c>
      <c r="D20" s="31" t="s">
        <v>32</v>
      </c>
      <c r="E20" s="31" t="s">
        <v>9</v>
      </c>
    </row>
    <row r="21" spans="2:5" s="82" customFormat="1" ht="16.5" x14ac:dyDescent="0.25">
      <c r="B21" s="32" t="s">
        <v>119</v>
      </c>
      <c r="C21" s="33">
        <v>10</v>
      </c>
      <c r="D21" s="104">
        <v>0</v>
      </c>
      <c r="E21" s="83"/>
    </row>
    <row r="22" spans="2:5" s="82" customFormat="1" ht="16.5" x14ac:dyDescent="0.25">
      <c r="B22" s="32" t="s">
        <v>30</v>
      </c>
      <c r="C22" s="33">
        <v>15</v>
      </c>
      <c r="D22" s="105"/>
      <c r="E22" s="83"/>
    </row>
    <row r="23" spans="2:5" s="82" customFormat="1" ht="15.75" x14ac:dyDescent="0.25">
      <c r="B23" s="34" t="s">
        <v>112</v>
      </c>
      <c r="C23" s="31" t="s">
        <v>33</v>
      </c>
      <c r="D23" s="31" t="s">
        <v>32</v>
      </c>
      <c r="E23" s="31" t="s">
        <v>9</v>
      </c>
    </row>
    <row r="24" spans="2:5" s="82" customFormat="1" ht="16.5" x14ac:dyDescent="0.25">
      <c r="B24" s="32" t="s">
        <v>119</v>
      </c>
      <c r="C24" s="33">
        <v>15</v>
      </c>
      <c r="D24" s="104">
        <v>0</v>
      </c>
      <c r="E24" s="83"/>
    </row>
    <row r="25" spans="2:5" s="82" customFormat="1" ht="16.5" x14ac:dyDescent="0.25">
      <c r="B25" s="32" t="s">
        <v>30</v>
      </c>
      <c r="C25" s="33">
        <v>20</v>
      </c>
      <c r="D25" s="105"/>
      <c r="E25" s="83"/>
    </row>
    <row r="26" spans="2:5" s="82" customFormat="1" ht="15.75" x14ac:dyDescent="0.25">
      <c r="B26" s="34" t="s">
        <v>36</v>
      </c>
      <c r="C26" s="31" t="s">
        <v>33</v>
      </c>
      <c r="D26" s="31" t="s">
        <v>32</v>
      </c>
      <c r="E26" s="31" t="s">
        <v>9</v>
      </c>
    </row>
    <row r="27" spans="2:5" s="82" customFormat="1" ht="31.5" x14ac:dyDescent="0.25">
      <c r="B27" s="33" t="s">
        <v>120</v>
      </c>
      <c r="C27" s="33">
        <v>10</v>
      </c>
      <c r="D27" s="104">
        <v>0</v>
      </c>
      <c r="E27" s="31"/>
    </row>
    <row r="28" spans="2:5" s="82" customFormat="1" ht="15.75" x14ac:dyDescent="0.25">
      <c r="B28" s="33" t="s">
        <v>121</v>
      </c>
      <c r="C28" s="33">
        <v>15</v>
      </c>
      <c r="D28" s="105"/>
      <c r="E28" s="83"/>
    </row>
    <row r="29" spans="2:5" s="82" customFormat="1" ht="15.75" x14ac:dyDescent="0.25">
      <c r="B29" s="106" t="s">
        <v>122</v>
      </c>
      <c r="C29" s="106"/>
      <c r="D29" s="106"/>
      <c r="E29" s="106"/>
    </row>
    <row r="30" spans="2:5" s="82" customFormat="1" ht="15.75" x14ac:dyDescent="0.25">
      <c r="B30" s="30" t="s">
        <v>29</v>
      </c>
      <c r="C30" s="30" t="s">
        <v>35</v>
      </c>
      <c r="D30" s="31" t="s">
        <v>32</v>
      </c>
      <c r="E30" s="31" t="s">
        <v>9</v>
      </c>
    </row>
    <row r="31" spans="2:5" s="82" customFormat="1" ht="16.5" x14ac:dyDescent="0.25">
      <c r="B31" s="32" t="s">
        <v>119</v>
      </c>
      <c r="C31" s="33">
        <v>15</v>
      </c>
      <c r="D31" s="104">
        <v>0</v>
      </c>
      <c r="E31" s="83"/>
    </row>
    <row r="32" spans="2:5" s="82" customFormat="1" ht="16.5" x14ac:dyDescent="0.25">
      <c r="B32" s="32" t="s">
        <v>30</v>
      </c>
      <c r="C32" s="33">
        <v>25</v>
      </c>
      <c r="D32" s="105"/>
      <c r="E32" s="83"/>
    </row>
    <row r="33" spans="2:5" s="82" customFormat="1" ht="15.75" x14ac:dyDescent="0.25">
      <c r="B33" s="30" t="s">
        <v>31</v>
      </c>
      <c r="C33" s="31" t="s">
        <v>34</v>
      </c>
      <c r="D33" s="31" t="s">
        <v>32</v>
      </c>
      <c r="E33" s="31" t="s">
        <v>9</v>
      </c>
    </row>
    <row r="34" spans="2:5" s="82" customFormat="1" ht="15.75" x14ac:dyDescent="0.25">
      <c r="B34" s="33" t="s">
        <v>105</v>
      </c>
      <c r="C34" s="33">
        <v>15</v>
      </c>
      <c r="D34" s="104">
        <v>0</v>
      </c>
      <c r="E34" s="83"/>
    </row>
    <row r="35" spans="2:5" s="82" customFormat="1" ht="31.5" x14ac:dyDescent="0.25">
      <c r="B35" s="33" t="s">
        <v>106</v>
      </c>
      <c r="C35" s="33">
        <v>25</v>
      </c>
      <c r="D35" s="105"/>
      <c r="E35" s="83"/>
    </row>
    <row r="36" spans="2:5" s="82" customFormat="1" ht="30.75" customHeight="1" x14ac:dyDescent="0.25">
      <c r="D36" s="37">
        <f>SUM(D3:D35)</f>
        <v>50</v>
      </c>
    </row>
    <row r="37" spans="2:5" s="82" customFormat="1" x14ac:dyDescent="0.25"/>
    <row r="38" spans="2:5" s="82" customFormat="1" x14ac:dyDescent="0.25"/>
    <row r="39" spans="2:5" s="82" customFormat="1" x14ac:dyDescent="0.25"/>
    <row r="40" spans="2:5" s="82" customFormat="1" x14ac:dyDescent="0.25"/>
    <row r="41" spans="2:5" s="82" customFormat="1" x14ac:dyDescent="0.25"/>
    <row r="42" spans="2:5" s="82" customFormat="1" x14ac:dyDescent="0.25"/>
    <row r="43" spans="2:5" s="82" customFormat="1" x14ac:dyDescent="0.25"/>
    <row r="44" spans="2:5" s="82" customFormat="1" x14ac:dyDescent="0.25"/>
    <row r="45" spans="2:5" s="82" customFormat="1" x14ac:dyDescent="0.25"/>
    <row r="46" spans="2:5" s="82" customFormat="1" x14ac:dyDescent="0.25"/>
    <row r="47" spans="2:5" s="82" customFormat="1" x14ac:dyDescent="0.25"/>
    <row r="48" spans="2:5" s="82" customFormat="1" x14ac:dyDescent="0.25"/>
    <row r="49" s="82" customFormat="1" x14ac:dyDescent="0.25"/>
    <row r="50" s="82" customFormat="1" x14ac:dyDescent="0.25"/>
    <row r="51" s="82" customFormat="1" x14ac:dyDescent="0.25"/>
    <row r="52" s="82" customFormat="1" x14ac:dyDescent="0.25"/>
    <row r="53" s="82" customFormat="1" x14ac:dyDescent="0.25"/>
    <row r="54" s="82" customFormat="1" x14ac:dyDescent="0.25"/>
    <row r="55" s="82" customFormat="1" x14ac:dyDescent="0.25"/>
    <row r="56" s="82" customFormat="1" x14ac:dyDescent="0.25"/>
    <row r="57" s="82" customFormat="1" x14ac:dyDescent="0.25"/>
    <row r="58" s="82" customFormat="1" x14ac:dyDescent="0.25"/>
    <row r="59" s="82" customFormat="1" x14ac:dyDescent="0.25"/>
    <row r="60" s="82" customFormat="1" x14ac:dyDescent="0.25"/>
    <row r="61" s="82" customFormat="1" x14ac:dyDescent="0.25"/>
    <row r="62" s="82" customFormat="1" x14ac:dyDescent="0.25"/>
    <row r="63" s="82" customFormat="1" x14ac:dyDescent="0.25"/>
    <row r="64" s="82" customFormat="1" x14ac:dyDescent="0.25"/>
    <row r="65" s="82" customFormat="1" x14ac:dyDescent="0.25"/>
    <row r="66" s="82" customFormat="1" x14ac:dyDescent="0.25"/>
    <row r="67" s="82" customFormat="1" x14ac:dyDescent="0.25"/>
    <row r="68" s="82" customFormat="1" x14ac:dyDescent="0.25"/>
    <row r="69" s="82" customFormat="1" x14ac:dyDescent="0.25"/>
    <row r="70" s="82" customFormat="1" x14ac:dyDescent="0.25"/>
    <row r="71" s="82" customFormat="1" x14ac:dyDescent="0.25"/>
    <row r="72" s="82" customFormat="1" x14ac:dyDescent="0.25"/>
    <row r="73" s="82" customFormat="1" x14ac:dyDescent="0.25"/>
    <row r="74" s="82" customFormat="1" x14ac:dyDescent="0.25"/>
    <row r="75" s="82" customFormat="1" x14ac:dyDescent="0.25"/>
    <row r="76" s="82" customFormat="1" x14ac:dyDescent="0.25"/>
    <row r="77" s="82" customFormat="1" x14ac:dyDescent="0.25"/>
    <row r="78" s="82" customFormat="1" x14ac:dyDescent="0.25"/>
    <row r="79" s="82" customFormat="1" x14ac:dyDescent="0.25"/>
    <row r="80" s="82" customFormat="1" x14ac:dyDescent="0.25"/>
    <row r="81" s="82" customFormat="1" x14ac:dyDescent="0.25"/>
    <row r="82" s="82" customFormat="1" x14ac:dyDescent="0.25"/>
    <row r="83" s="82" customFormat="1" x14ac:dyDescent="0.25"/>
    <row r="84" s="82" customFormat="1" x14ac:dyDescent="0.25"/>
    <row r="85" s="82" customFormat="1" x14ac:dyDescent="0.25"/>
    <row r="86" s="82" customFormat="1" x14ac:dyDescent="0.25"/>
    <row r="87" s="82" customFormat="1" x14ac:dyDescent="0.25"/>
    <row r="88" s="82" customFormat="1" x14ac:dyDescent="0.25"/>
    <row r="89" s="82" customFormat="1" x14ac:dyDescent="0.25"/>
    <row r="90" s="82" customFormat="1" x14ac:dyDescent="0.25"/>
    <row r="91" s="82" customFormat="1" x14ac:dyDescent="0.25"/>
    <row r="92" s="82" customFormat="1" x14ac:dyDescent="0.25"/>
    <row r="93" s="82" customFormat="1" x14ac:dyDescent="0.25"/>
    <row r="94" s="82" customFormat="1" x14ac:dyDescent="0.25"/>
    <row r="95" s="82" customFormat="1" x14ac:dyDescent="0.25"/>
    <row r="96" s="82" customFormat="1" x14ac:dyDescent="0.25"/>
    <row r="97" s="82" customFormat="1" x14ac:dyDescent="0.25"/>
    <row r="98" s="82" customFormat="1" x14ac:dyDescent="0.25"/>
    <row r="99" s="82" customFormat="1" x14ac:dyDescent="0.25"/>
    <row r="100" s="82" customFormat="1" x14ac:dyDescent="0.25"/>
    <row r="101" s="82" customFormat="1" x14ac:dyDescent="0.25"/>
    <row r="102" s="82" customFormat="1" x14ac:dyDescent="0.25"/>
    <row r="103" s="82" customFormat="1" x14ac:dyDescent="0.25"/>
    <row r="104" s="82" customFormat="1" x14ac:dyDescent="0.25"/>
    <row r="105" s="82" customFormat="1" x14ac:dyDescent="0.25"/>
    <row r="106" s="82" customFormat="1" x14ac:dyDescent="0.25"/>
    <row r="107" s="82" customFormat="1" x14ac:dyDescent="0.25"/>
    <row r="108" s="82" customFormat="1" x14ac:dyDescent="0.25"/>
    <row r="109" s="82" customFormat="1" x14ac:dyDescent="0.25"/>
    <row r="110" s="82" customFormat="1" x14ac:dyDescent="0.25"/>
    <row r="111" s="82" customFormat="1" x14ac:dyDescent="0.25"/>
    <row r="112" s="82" customFormat="1" x14ac:dyDescent="0.25"/>
    <row r="113" s="82" customFormat="1" x14ac:dyDescent="0.25"/>
    <row r="114" s="82" customFormat="1" x14ac:dyDescent="0.25"/>
    <row r="115" s="82" customFormat="1" x14ac:dyDescent="0.25"/>
    <row r="116" s="82" customFormat="1" x14ac:dyDescent="0.25"/>
    <row r="117" s="82" customFormat="1" x14ac:dyDescent="0.25"/>
    <row r="118" s="82" customFormat="1" x14ac:dyDescent="0.25"/>
    <row r="119" s="82" customFormat="1" x14ac:dyDescent="0.25"/>
    <row r="120" s="82" customFormat="1" x14ac:dyDescent="0.25"/>
    <row r="121" s="82" customFormat="1" x14ac:dyDescent="0.25"/>
    <row r="122" s="82" customFormat="1" x14ac:dyDescent="0.25"/>
    <row r="123" s="82" customFormat="1" x14ac:dyDescent="0.25"/>
    <row r="124" s="82" customFormat="1" x14ac:dyDescent="0.25"/>
    <row r="125" s="82" customFormat="1" x14ac:dyDescent="0.25"/>
    <row r="126" s="82" customFormat="1" x14ac:dyDescent="0.25"/>
    <row r="127" s="82" customFormat="1" x14ac:dyDescent="0.25"/>
    <row r="128" s="82" customFormat="1" x14ac:dyDescent="0.25"/>
    <row r="129" s="82" customFormat="1" x14ac:dyDescent="0.25"/>
    <row r="130" s="82" customFormat="1" x14ac:dyDescent="0.25"/>
    <row r="131" s="82" customFormat="1" x14ac:dyDescent="0.25"/>
    <row r="132" s="82" customFormat="1" x14ac:dyDescent="0.25"/>
    <row r="133" s="82" customFormat="1" x14ac:dyDescent="0.25"/>
    <row r="134" s="82" customFormat="1" x14ac:dyDescent="0.25"/>
  </sheetData>
  <mergeCells count="14">
    <mergeCell ref="D14:D15"/>
    <mergeCell ref="B2:E2"/>
    <mergeCell ref="D4:D5"/>
    <mergeCell ref="D7:D8"/>
    <mergeCell ref="D10:D11"/>
    <mergeCell ref="B12:E12"/>
    <mergeCell ref="D31:D32"/>
    <mergeCell ref="D34:D35"/>
    <mergeCell ref="D17:D18"/>
    <mergeCell ref="B19:E19"/>
    <mergeCell ref="D21:D22"/>
    <mergeCell ref="D24:D25"/>
    <mergeCell ref="D27:D28"/>
    <mergeCell ref="B29:E29"/>
  </mergeCells>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B2:U15"/>
  <sheetViews>
    <sheetView zoomScale="85" zoomScaleNormal="85" zoomScaleSheetLayoutView="40" workbookViewId="0">
      <selection activeCell="A8" sqref="A8"/>
    </sheetView>
  </sheetViews>
  <sheetFormatPr baseColWidth="10" defaultColWidth="11.42578125" defaultRowHeight="15" x14ac:dyDescent="0.25"/>
  <cols>
    <col min="1" max="1" width="4.5703125" style="4" customWidth="1"/>
    <col min="2" max="2" width="13.42578125" style="4" bestFit="1" customWidth="1"/>
    <col min="3" max="3" width="76.85546875" style="4" customWidth="1"/>
    <col min="4" max="4" width="17.140625" style="4" bestFit="1" customWidth="1"/>
    <col min="5" max="5" width="19.140625" style="4" customWidth="1"/>
    <col min="6" max="6" width="46" style="4" customWidth="1"/>
    <col min="7" max="7" width="24.85546875" style="4" bestFit="1" customWidth="1"/>
    <col min="8" max="8" width="34.85546875" style="4" bestFit="1" customWidth="1"/>
    <col min="9" max="9" width="27.85546875" style="4" bestFit="1" customWidth="1"/>
    <col min="10" max="10" width="27.85546875" style="4" customWidth="1"/>
    <col min="11" max="11" width="24.28515625" style="4" bestFit="1" customWidth="1"/>
    <col min="12" max="14" width="25" style="4" customWidth="1"/>
    <col min="15" max="16" width="28.28515625" style="4" customWidth="1"/>
    <col min="17" max="19" width="26.28515625" style="4" customWidth="1"/>
    <col min="20" max="20" width="32.5703125" style="4" customWidth="1"/>
    <col min="21" max="21" width="56.5703125" style="4" customWidth="1"/>
    <col min="22" max="16384" width="11.42578125" style="4"/>
  </cols>
  <sheetData>
    <row r="2" spans="2:21" x14ac:dyDescent="0.25">
      <c r="B2" s="3" t="s">
        <v>47</v>
      </c>
      <c r="C2" s="3" t="s">
        <v>48</v>
      </c>
    </row>
    <row r="3" spans="2:21" x14ac:dyDescent="0.25">
      <c r="B3" s="5" t="s">
        <v>49</v>
      </c>
      <c r="C3" s="5" t="s">
        <v>50</v>
      </c>
    </row>
    <row r="5" spans="2:21" s="12" customFormat="1" ht="45" x14ac:dyDescent="0.25">
      <c r="C5" s="69" t="s">
        <v>52</v>
      </c>
      <c r="D5" s="69" t="s">
        <v>63</v>
      </c>
      <c r="E5" s="69" t="s">
        <v>17</v>
      </c>
      <c r="F5" s="69" t="s">
        <v>64</v>
      </c>
      <c r="G5" s="69" t="s">
        <v>62</v>
      </c>
      <c r="H5" s="69" t="s">
        <v>65</v>
      </c>
      <c r="I5" s="69" t="s">
        <v>58</v>
      </c>
      <c r="J5" s="69" t="s">
        <v>4</v>
      </c>
      <c r="K5" s="69" t="s">
        <v>3</v>
      </c>
      <c r="L5" s="69" t="s">
        <v>54</v>
      </c>
      <c r="M5" s="69" t="s">
        <v>55</v>
      </c>
      <c r="N5" s="69" t="s">
        <v>56</v>
      </c>
      <c r="O5" s="69" t="s">
        <v>57</v>
      </c>
      <c r="P5" s="69" t="s">
        <v>66</v>
      </c>
      <c r="Q5" s="69" t="s">
        <v>59</v>
      </c>
      <c r="R5" s="69" t="s">
        <v>60</v>
      </c>
      <c r="S5" s="69" t="s">
        <v>61</v>
      </c>
      <c r="T5" s="69" t="s">
        <v>67</v>
      </c>
      <c r="U5" s="69" t="s">
        <v>6</v>
      </c>
    </row>
    <row r="6" spans="2:21" ht="45" x14ac:dyDescent="0.25">
      <c r="C6" s="13" t="s">
        <v>0</v>
      </c>
      <c r="D6" s="71">
        <v>85</v>
      </c>
      <c r="E6" s="71" t="s">
        <v>136</v>
      </c>
      <c r="F6" s="71" t="s">
        <v>136</v>
      </c>
      <c r="G6" s="71" t="s">
        <v>136</v>
      </c>
      <c r="H6" s="71" t="s">
        <v>136</v>
      </c>
      <c r="I6" s="21">
        <v>124149317297</v>
      </c>
      <c r="J6" s="10">
        <v>1</v>
      </c>
      <c r="K6" s="22">
        <f>+I6*J6</f>
        <v>124149317297</v>
      </c>
      <c r="L6" s="7" t="s">
        <v>224</v>
      </c>
      <c r="M6" s="7" t="s">
        <v>225</v>
      </c>
      <c r="N6" s="7" t="s">
        <v>226</v>
      </c>
      <c r="O6" s="8" t="s">
        <v>227</v>
      </c>
      <c r="P6" s="8" t="s">
        <v>228</v>
      </c>
      <c r="Q6" s="9">
        <v>40271</v>
      </c>
      <c r="R6" s="9">
        <v>41366</v>
      </c>
      <c r="S6" s="9" t="s">
        <v>150</v>
      </c>
      <c r="T6" s="9" t="s">
        <v>229</v>
      </c>
      <c r="U6" s="7" t="s">
        <v>230</v>
      </c>
    </row>
    <row r="7" spans="2:21" ht="68.25" customHeight="1" x14ac:dyDescent="0.25">
      <c r="C7" s="13" t="s">
        <v>1</v>
      </c>
      <c r="D7" s="71">
        <v>88</v>
      </c>
      <c r="E7" s="71" t="s">
        <v>150</v>
      </c>
      <c r="F7" s="71" t="s">
        <v>150</v>
      </c>
      <c r="G7" s="71" t="s">
        <v>136</v>
      </c>
      <c r="H7" s="71" t="s">
        <v>136</v>
      </c>
      <c r="I7" s="21">
        <f>1834.58*19200000</f>
        <v>35223936000</v>
      </c>
      <c r="J7" s="10">
        <v>1</v>
      </c>
      <c r="K7" s="22">
        <f>+I7*J7</f>
        <v>35223936000</v>
      </c>
      <c r="L7" s="7" t="s">
        <v>231</v>
      </c>
      <c r="M7" s="7" t="s">
        <v>232</v>
      </c>
      <c r="N7" s="90" t="s">
        <v>233</v>
      </c>
      <c r="O7" s="8" t="s">
        <v>227</v>
      </c>
      <c r="P7" s="8"/>
      <c r="Q7" s="9">
        <v>40394</v>
      </c>
      <c r="R7" s="9">
        <v>41124</v>
      </c>
      <c r="S7" s="9">
        <v>41582</v>
      </c>
      <c r="T7" s="9" t="s">
        <v>234</v>
      </c>
      <c r="U7" s="7" t="s">
        <v>235</v>
      </c>
    </row>
    <row r="8" spans="2:21" ht="75" x14ac:dyDescent="0.25">
      <c r="C8" s="13" t="s">
        <v>2</v>
      </c>
      <c r="D8" s="71">
        <v>89</v>
      </c>
      <c r="E8" s="71" t="s">
        <v>150</v>
      </c>
      <c r="F8" s="71" t="s">
        <v>150</v>
      </c>
      <c r="G8" s="71" t="s">
        <v>136</v>
      </c>
      <c r="H8" s="71" t="s">
        <v>136</v>
      </c>
      <c r="I8" s="21">
        <f>2289.73*1000000</f>
        <v>2289730000</v>
      </c>
      <c r="J8" s="10">
        <v>1</v>
      </c>
      <c r="K8" s="22">
        <f>+I8*J8</f>
        <v>2289730000</v>
      </c>
      <c r="L8" s="7" t="s">
        <v>236</v>
      </c>
      <c r="M8" s="7" t="s">
        <v>332</v>
      </c>
      <c r="N8" s="7" t="s">
        <v>237</v>
      </c>
      <c r="O8" s="8" t="s">
        <v>227</v>
      </c>
      <c r="P8" s="8"/>
      <c r="Q8" s="9">
        <v>39933</v>
      </c>
      <c r="R8" s="9">
        <v>41365</v>
      </c>
      <c r="S8" s="9">
        <v>41586</v>
      </c>
      <c r="T8" s="9" t="s">
        <v>238</v>
      </c>
      <c r="U8" s="7" t="s">
        <v>239</v>
      </c>
    </row>
    <row r="9" spans="2:21" ht="21.6" x14ac:dyDescent="0.35">
      <c r="K9" s="23">
        <f>SUM(K6:K8)</f>
        <v>161662983297</v>
      </c>
    </row>
    <row r="10" spans="2:21" ht="36" customHeight="1" x14ac:dyDescent="0.25">
      <c r="C10" s="13" t="s">
        <v>83</v>
      </c>
      <c r="D10" s="42" t="s">
        <v>136</v>
      </c>
    </row>
    <row r="11" spans="2:21" ht="36" customHeight="1" x14ac:dyDescent="0.25">
      <c r="C11" s="13" t="s">
        <v>84</v>
      </c>
      <c r="D11" s="42" t="s">
        <v>136</v>
      </c>
    </row>
    <row r="12" spans="2:21" ht="72" customHeight="1" x14ac:dyDescent="0.35">
      <c r="C12" s="13" t="s">
        <v>68</v>
      </c>
      <c r="D12" s="42" t="s">
        <v>136</v>
      </c>
      <c r="E12" s="14"/>
    </row>
    <row r="13" spans="2:21" ht="115.5" customHeight="1" x14ac:dyDescent="0.25">
      <c r="C13" s="13" t="s">
        <v>53</v>
      </c>
      <c r="D13" s="42" t="s">
        <v>150</v>
      </c>
      <c r="E13" s="14"/>
      <c r="Q13" s="20"/>
    </row>
    <row r="14" spans="2:21" ht="45" x14ac:dyDescent="0.25">
      <c r="C14" s="13" t="s">
        <v>51</v>
      </c>
      <c r="D14" s="42" t="s">
        <v>136</v>
      </c>
      <c r="E14" s="14"/>
    </row>
    <row r="15" spans="2:21" ht="61.5" x14ac:dyDescent="0.25">
      <c r="C15" s="39" t="s">
        <v>85</v>
      </c>
      <c r="D15" s="56" t="s">
        <v>150</v>
      </c>
      <c r="E15" s="53"/>
    </row>
  </sheetData>
  <conditionalFormatting sqref="C5:U15">
    <cfRule type="cellIs" dxfId="239" priority="1" operator="equal">
      <formula>"NO"</formula>
    </cfRule>
    <cfRule type="cellIs" dxfId="238" priority="2" operator="equal">
      <formula>"SI"</formula>
    </cfRule>
  </conditionalFormatting>
  <pageMargins left="0.7" right="0.7" top="0.75" bottom="0.75" header="0.3" footer="0.3"/>
  <pageSetup scale="21" orientation="portrait" horizontalDpi="4294967295" verticalDpi="4294967295"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B2:R37"/>
  <sheetViews>
    <sheetView zoomScale="85" zoomScaleNormal="85" zoomScaleSheetLayoutView="10" workbookViewId="0">
      <selection activeCell="A22" sqref="A22"/>
    </sheetView>
  </sheetViews>
  <sheetFormatPr baseColWidth="10" defaultColWidth="11.42578125" defaultRowHeight="15" x14ac:dyDescent="0.25"/>
  <cols>
    <col min="1" max="1" width="3.7109375" style="4" customWidth="1"/>
    <col min="2" max="2" width="11.42578125" style="11"/>
    <col min="3" max="3" width="39.28515625" style="4" bestFit="1" customWidth="1"/>
    <col min="4" max="4" width="33.85546875" style="4" customWidth="1"/>
    <col min="5" max="5" width="34.28515625" style="4" customWidth="1"/>
    <col min="6" max="6" width="32" style="4" customWidth="1"/>
    <col min="7" max="7" width="17.28515625" style="4" customWidth="1"/>
    <col min="8" max="8" width="16.28515625" style="4" customWidth="1"/>
    <col min="9" max="9" width="11.42578125" style="11"/>
    <col min="10" max="10" width="15.7109375" style="11" bestFit="1" customWidth="1"/>
    <col min="11" max="11" width="11.42578125" style="4"/>
    <col min="12" max="16" width="16.42578125" style="11" customWidth="1"/>
    <col min="17" max="17" width="23.28515625" style="11" customWidth="1"/>
    <col min="18" max="18" width="41.140625" style="4" customWidth="1"/>
    <col min="19" max="16384" width="11.42578125" style="4"/>
  </cols>
  <sheetData>
    <row r="2" spans="2:12" x14ac:dyDescent="0.25">
      <c r="B2" s="12" t="s">
        <v>69</v>
      </c>
      <c r="C2" s="3" t="s">
        <v>70</v>
      </c>
    </row>
    <row r="3" spans="2:12" ht="14.45" x14ac:dyDescent="0.35">
      <c r="B3" s="12"/>
      <c r="C3" s="3"/>
    </row>
    <row r="4" spans="2:12" ht="21" customHeight="1" x14ac:dyDescent="0.25">
      <c r="B4" s="12"/>
      <c r="C4" s="69" t="s">
        <v>71</v>
      </c>
      <c r="D4" s="96" t="s">
        <v>18</v>
      </c>
      <c r="E4" s="96" t="s">
        <v>7</v>
      </c>
      <c r="F4" s="96" t="s">
        <v>19</v>
      </c>
      <c r="G4" s="96" t="s">
        <v>63</v>
      </c>
      <c r="H4" s="96" t="s">
        <v>8</v>
      </c>
      <c r="I4" s="94" t="s">
        <v>9</v>
      </c>
      <c r="J4" s="94"/>
      <c r="K4" s="94"/>
      <c r="L4" s="94"/>
    </row>
    <row r="5" spans="2:12" ht="35.25" customHeight="1" x14ac:dyDescent="0.25">
      <c r="B5" s="12"/>
      <c r="C5" s="26" t="s">
        <v>240</v>
      </c>
      <c r="D5" s="97"/>
      <c r="E5" s="97"/>
      <c r="F5" s="97" t="s">
        <v>19</v>
      </c>
      <c r="G5" s="97"/>
      <c r="H5" s="97"/>
      <c r="I5" s="94"/>
      <c r="J5" s="94"/>
      <c r="K5" s="94"/>
      <c r="L5" s="94"/>
    </row>
    <row r="6" spans="2:12" ht="36" x14ac:dyDescent="0.25">
      <c r="C6" s="2" t="s">
        <v>72</v>
      </c>
      <c r="D6" s="71" t="s">
        <v>241</v>
      </c>
      <c r="E6" s="71" t="s">
        <v>160</v>
      </c>
      <c r="F6" s="9" t="s">
        <v>150</v>
      </c>
      <c r="G6" s="71" t="s">
        <v>150</v>
      </c>
      <c r="H6" s="42" t="s">
        <v>150</v>
      </c>
      <c r="I6" s="93" t="s">
        <v>242</v>
      </c>
      <c r="J6" s="93"/>
      <c r="K6" s="93"/>
      <c r="L6" s="93"/>
    </row>
    <row r="7" spans="2:12" ht="63" customHeight="1" x14ac:dyDescent="0.25">
      <c r="C7" s="2" t="s">
        <v>73</v>
      </c>
      <c r="D7" s="71" t="s">
        <v>150</v>
      </c>
      <c r="E7" s="71" t="s">
        <v>150</v>
      </c>
      <c r="F7" s="9" t="s">
        <v>150</v>
      </c>
      <c r="G7" s="71" t="s">
        <v>150</v>
      </c>
      <c r="H7" s="42" t="s">
        <v>150</v>
      </c>
      <c r="I7" s="93" t="s">
        <v>243</v>
      </c>
      <c r="J7" s="93"/>
      <c r="K7" s="93"/>
      <c r="L7" s="93"/>
    </row>
    <row r="8" spans="2:12" ht="36" x14ac:dyDescent="0.25">
      <c r="C8" s="2" t="s">
        <v>92</v>
      </c>
      <c r="D8" s="71" t="s">
        <v>150</v>
      </c>
      <c r="E8" s="71" t="s">
        <v>150</v>
      </c>
      <c r="F8" s="9" t="s">
        <v>150</v>
      </c>
      <c r="G8" s="71" t="s">
        <v>150</v>
      </c>
      <c r="H8" s="58"/>
      <c r="I8" s="93" t="s">
        <v>150</v>
      </c>
      <c r="J8" s="93"/>
      <c r="K8" s="93"/>
      <c r="L8" s="93"/>
    </row>
    <row r="9" spans="2:12" ht="14.45" x14ac:dyDescent="0.35">
      <c r="C9" s="14"/>
      <c r="D9" s="14"/>
      <c r="E9" s="14"/>
      <c r="F9" s="14"/>
      <c r="G9" s="14"/>
      <c r="H9" s="14"/>
    </row>
    <row r="10" spans="2:12" ht="36" x14ac:dyDescent="0.25">
      <c r="C10" s="2" t="s">
        <v>76</v>
      </c>
      <c r="D10" s="42" t="s">
        <v>150</v>
      </c>
      <c r="E10" s="14"/>
      <c r="F10" s="14"/>
      <c r="G10" s="14"/>
      <c r="H10" s="14"/>
    </row>
    <row r="11" spans="2:12" ht="60" x14ac:dyDescent="0.25">
      <c r="C11" s="2" t="s">
        <v>86</v>
      </c>
      <c r="D11" s="42" t="s">
        <v>150</v>
      </c>
      <c r="E11" s="14"/>
      <c r="F11" s="14"/>
      <c r="G11" s="14"/>
      <c r="H11" s="14"/>
    </row>
    <row r="12" spans="2:12" ht="43.5" x14ac:dyDescent="0.35">
      <c r="C12" s="2" t="s">
        <v>80</v>
      </c>
      <c r="D12" s="42" t="s">
        <v>150</v>
      </c>
      <c r="E12" s="14"/>
      <c r="F12" s="14"/>
      <c r="G12" s="14"/>
      <c r="H12" s="14"/>
    </row>
    <row r="14" spans="2:12" ht="45" customHeight="1" x14ac:dyDescent="0.25">
      <c r="C14" s="95" t="s">
        <v>74</v>
      </c>
      <c r="D14" s="95"/>
      <c r="E14" s="95"/>
    </row>
    <row r="15" spans="2:12" ht="36.75" customHeight="1" x14ac:dyDescent="0.25">
      <c r="C15" s="95" t="s">
        <v>75</v>
      </c>
      <c r="D15" s="95"/>
      <c r="E15" s="55" t="s">
        <v>81</v>
      </c>
    </row>
    <row r="16" spans="2:12" ht="45" x14ac:dyDescent="0.25">
      <c r="C16" s="95"/>
      <c r="D16" s="95"/>
      <c r="E16" s="55" t="s">
        <v>82</v>
      </c>
    </row>
    <row r="17" spans="2:18" x14ac:dyDescent="0.25">
      <c r="P17" s="94" t="s">
        <v>22</v>
      </c>
      <c r="Q17" s="94"/>
    </row>
    <row r="18" spans="2:18" ht="60" x14ac:dyDescent="0.25">
      <c r="B18" s="4"/>
      <c r="C18" s="69" t="s">
        <v>15</v>
      </c>
      <c r="D18" s="69" t="s">
        <v>77</v>
      </c>
      <c r="E18" s="69" t="s">
        <v>78</v>
      </c>
      <c r="F18" s="69" t="s">
        <v>79</v>
      </c>
      <c r="G18" s="94" t="s">
        <v>5</v>
      </c>
      <c r="H18" s="94"/>
      <c r="I18" s="69" t="s">
        <v>10</v>
      </c>
      <c r="J18" s="69" t="s">
        <v>11</v>
      </c>
      <c r="K18" s="69" t="s">
        <v>12</v>
      </c>
      <c r="L18" s="69" t="s">
        <v>16</v>
      </c>
      <c r="M18" s="69" t="s">
        <v>20</v>
      </c>
      <c r="N18" s="69" t="s">
        <v>21</v>
      </c>
      <c r="O18" s="69" t="s">
        <v>8</v>
      </c>
      <c r="P18" s="69" t="s">
        <v>13</v>
      </c>
      <c r="Q18" s="69" t="s">
        <v>14</v>
      </c>
      <c r="R18" s="69" t="s">
        <v>9</v>
      </c>
    </row>
    <row r="19" spans="2:18" ht="60" x14ac:dyDescent="0.25">
      <c r="B19" s="4"/>
      <c r="C19" s="16">
        <v>1</v>
      </c>
      <c r="D19" s="15" t="s">
        <v>244</v>
      </c>
      <c r="E19" s="15" t="s">
        <v>240</v>
      </c>
      <c r="F19" s="71" t="s">
        <v>136</v>
      </c>
      <c r="G19" s="9">
        <v>40130</v>
      </c>
      <c r="H19" s="9">
        <v>40333</v>
      </c>
      <c r="I19" s="24">
        <f t="shared" ref="I19:I28" si="0">+H19-G19</f>
        <v>203</v>
      </c>
      <c r="J19" s="25">
        <f>+I19/30</f>
        <v>6.7666666666666666</v>
      </c>
      <c r="K19" s="18">
        <f>+J19/12</f>
        <v>0.56388888888888888</v>
      </c>
      <c r="L19" s="71" t="s">
        <v>136</v>
      </c>
      <c r="M19" s="71">
        <v>185</v>
      </c>
      <c r="N19" s="71">
        <v>185</v>
      </c>
      <c r="O19" s="71" t="s">
        <v>136</v>
      </c>
      <c r="P19" s="71" t="s">
        <v>13</v>
      </c>
      <c r="Q19" s="71" t="s">
        <v>82</v>
      </c>
      <c r="R19" s="7"/>
    </row>
    <row r="20" spans="2:18" ht="30" x14ac:dyDescent="0.25">
      <c r="B20" s="4"/>
      <c r="C20" s="16">
        <v>2</v>
      </c>
      <c r="D20" s="15" t="s">
        <v>245</v>
      </c>
      <c r="E20" s="15" t="s">
        <v>240</v>
      </c>
      <c r="F20" s="71" t="s">
        <v>136</v>
      </c>
      <c r="G20" s="9">
        <v>40337</v>
      </c>
      <c r="H20" s="9">
        <v>40694</v>
      </c>
      <c r="I20" s="24">
        <f>+H20-G20</f>
        <v>357</v>
      </c>
      <c r="J20" s="25">
        <f>+I20/30</f>
        <v>11.9</v>
      </c>
      <c r="K20" s="18">
        <f t="shared" ref="K20:K28" si="1">+J20/12</f>
        <v>0.9916666666666667</v>
      </c>
      <c r="L20" s="71" t="s">
        <v>136</v>
      </c>
      <c r="M20" s="71">
        <v>186</v>
      </c>
      <c r="N20" s="71">
        <v>186</v>
      </c>
      <c r="O20" s="71" t="s">
        <v>136</v>
      </c>
      <c r="P20" s="71" t="s">
        <v>13</v>
      </c>
      <c r="Q20" s="71"/>
      <c r="R20" s="7"/>
    </row>
    <row r="21" spans="2:18" ht="75" x14ac:dyDescent="0.25">
      <c r="B21" s="4"/>
      <c r="C21" s="16">
        <v>3</v>
      </c>
      <c r="D21" s="15" t="s">
        <v>246</v>
      </c>
      <c r="E21" s="15" t="s">
        <v>240</v>
      </c>
      <c r="F21" s="71" t="s">
        <v>150</v>
      </c>
      <c r="G21" s="9">
        <v>40695</v>
      </c>
      <c r="H21" s="9">
        <v>41379</v>
      </c>
      <c r="I21" s="24">
        <f t="shared" si="0"/>
        <v>684</v>
      </c>
      <c r="J21" s="25">
        <f t="shared" ref="J21:J28" si="2">+I21/30</f>
        <v>22.8</v>
      </c>
      <c r="K21" s="63"/>
      <c r="L21" s="71" t="s">
        <v>136</v>
      </c>
      <c r="M21" s="71">
        <v>187</v>
      </c>
      <c r="N21" s="71">
        <v>187</v>
      </c>
      <c r="O21" s="71" t="s">
        <v>150</v>
      </c>
      <c r="P21" s="71" t="s">
        <v>13</v>
      </c>
      <c r="Q21" s="71"/>
      <c r="R21" s="7" t="s">
        <v>178</v>
      </c>
    </row>
    <row r="22" spans="2:18" ht="75" x14ac:dyDescent="0.25">
      <c r="B22" s="4"/>
      <c r="C22" s="16">
        <v>4</v>
      </c>
      <c r="D22" s="15" t="s">
        <v>247</v>
      </c>
      <c r="E22" s="15" t="s">
        <v>240</v>
      </c>
      <c r="F22" s="71" t="s">
        <v>150</v>
      </c>
      <c r="G22" s="9">
        <v>41500</v>
      </c>
      <c r="H22" s="9">
        <v>41599</v>
      </c>
      <c r="I22" s="24">
        <f t="shared" si="0"/>
        <v>99</v>
      </c>
      <c r="J22" s="25">
        <f t="shared" si="2"/>
        <v>3.3</v>
      </c>
      <c r="K22" s="63"/>
      <c r="L22" s="71" t="s">
        <v>136</v>
      </c>
      <c r="M22" s="71">
        <v>188</v>
      </c>
      <c r="N22" s="71">
        <v>188</v>
      </c>
      <c r="O22" s="71" t="s">
        <v>150</v>
      </c>
      <c r="P22" s="71" t="s">
        <v>13</v>
      </c>
      <c r="Q22" s="71"/>
      <c r="R22" s="7" t="s">
        <v>178</v>
      </c>
    </row>
    <row r="23" spans="2:18" x14ac:dyDescent="0.25">
      <c r="B23" s="4"/>
      <c r="C23" s="16">
        <v>5</v>
      </c>
      <c r="D23" s="15"/>
      <c r="E23" s="15"/>
      <c r="F23" s="71"/>
      <c r="G23" s="9"/>
      <c r="H23" s="9"/>
      <c r="I23" s="24">
        <f t="shared" si="0"/>
        <v>0</v>
      </c>
      <c r="J23" s="25">
        <f t="shared" si="2"/>
        <v>0</v>
      </c>
      <c r="K23" s="18">
        <f t="shared" si="1"/>
        <v>0</v>
      </c>
      <c r="L23" s="71"/>
      <c r="M23" s="71"/>
      <c r="N23" s="71"/>
      <c r="O23" s="71"/>
      <c r="P23" s="71"/>
      <c r="Q23" s="71"/>
      <c r="R23" s="7"/>
    </row>
    <row r="24" spans="2:18" x14ac:dyDescent="0.25">
      <c r="B24" s="4"/>
      <c r="C24" s="16">
        <v>6</v>
      </c>
      <c r="D24" s="15"/>
      <c r="E24" s="15"/>
      <c r="F24" s="71"/>
      <c r="G24" s="9"/>
      <c r="H24" s="9"/>
      <c r="I24" s="24">
        <f t="shared" si="0"/>
        <v>0</v>
      </c>
      <c r="J24" s="25">
        <f t="shared" si="2"/>
        <v>0</v>
      </c>
      <c r="K24" s="18">
        <f t="shared" si="1"/>
        <v>0</v>
      </c>
      <c r="L24" s="71"/>
      <c r="M24" s="71"/>
      <c r="N24" s="71"/>
      <c r="O24" s="71"/>
      <c r="P24" s="71"/>
      <c r="Q24" s="71"/>
      <c r="R24" s="7"/>
    </row>
    <row r="25" spans="2:18" x14ac:dyDescent="0.25">
      <c r="B25" s="4"/>
      <c r="C25" s="16">
        <v>7</v>
      </c>
      <c r="D25" s="15"/>
      <c r="E25" s="15"/>
      <c r="F25" s="71"/>
      <c r="G25" s="17"/>
      <c r="H25" s="17"/>
      <c r="I25" s="24">
        <f>+H25-G25</f>
        <v>0</v>
      </c>
      <c r="J25" s="25">
        <f>+I25/30</f>
        <v>0</v>
      </c>
      <c r="K25" s="18">
        <f t="shared" si="1"/>
        <v>0</v>
      </c>
      <c r="L25" s="71"/>
      <c r="M25" s="71"/>
      <c r="N25" s="71"/>
      <c r="O25" s="71"/>
      <c r="P25" s="71"/>
      <c r="Q25" s="71"/>
      <c r="R25" s="7"/>
    </row>
    <row r="26" spans="2:18" x14ac:dyDescent="0.25">
      <c r="B26" s="4"/>
      <c r="C26" s="16">
        <v>8</v>
      </c>
      <c r="D26" s="15"/>
      <c r="E26" s="15"/>
      <c r="F26" s="71"/>
      <c r="G26" s="17"/>
      <c r="H26" s="17"/>
      <c r="I26" s="24">
        <f>+H26-G26</f>
        <v>0</v>
      </c>
      <c r="J26" s="25">
        <f>+I26/30</f>
        <v>0</v>
      </c>
      <c r="K26" s="18">
        <f t="shared" si="1"/>
        <v>0</v>
      </c>
      <c r="L26" s="71"/>
      <c r="M26" s="71"/>
      <c r="N26" s="71"/>
      <c r="O26" s="71"/>
      <c r="P26" s="71"/>
      <c r="Q26" s="71"/>
      <c r="R26" s="7"/>
    </row>
    <row r="27" spans="2:18" x14ac:dyDescent="0.25">
      <c r="B27" s="4"/>
      <c r="C27" s="16">
        <v>9</v>
      </c>
      <c r="D27" s="15"/>
      <c r="E27" s="15"/>
      <c r="F27" s="71"/>
      <c r="G27" s="9"/>
      <c r="H27" s="9"/>
      <c r="I27" s="24">
        <f t="shared" si="0"/>
        <v>0</v>
      </c>
      <c r="J27" s="25">
        <f t="shared" si="2"/>
        <v>0</v>
      </c>
      <c r="K27" s="18">
        <f t="shared" si="1"/>
        <v>0</v>
      </c>
      <c r="L27" s="71"/>
      <c r="M27" s="71"/>
      <c r="N27" s="71"/>
      <c r="O27" s="71"/>
      <c r="P27" s="71"/>
      <c r="Q27" s="71"/>
      <c r="R27" s="7"/>
    </row>
    <row r="28" spans="2:18" x14ac:dyDescent="0.25">
      <c r="B28" s="4"/>
      <c r="C28" s="16">
        <v>10</v>
      </c>
      <c r="D28" s="8"/>
      <c r="E28" s="15"/>
      <c r="F28" s="71"/>
      <c r="G28" s="9"/>
      <c r="H28" s="9"/>
      <c r="I28" s="24">
        <f t="shared" si="0"/>
        <v>0</v>
      </c>
      <c r="J28" s="25">
        <f t="shared" si="2"/>
        <v>0</v>
      </c>
      <c r="K28" s="18">
        <f t="shared" si="1"/>
        <v>0</v>
      </c>
      <c r="L28" s="71"/>
      <c r="M28" s="71"/>
      <c r="N28" s="71"/>
      <c r="O28" s="71"/>
      <c r="P28" s="71"/>
      <c r="Q28" s="71"/>
      <c r="R28" s="7"/>
    </row>
    <row r="29" spans="2:18" ht="33" customHeight="1" x14ac:dyDescent="0.2">
      <c r="E29" s="54" t="s">
        <v>132</v>
      </c>
      <c r="K29" s="18">
        <f>SUM(K19:K28)</f>
        <v>1.5555555555555556</v>
      </c>
    </row>
    <row r="30" spans="2:18" ht="36" x14ac:dyDescent="0.25">
      <c r="C30" s="70" t="s">
        <v>23</v>
      </c>
      <c r="D30" s="72">
        <f>+K29</f>
        <v>1.5555555555555556</v>
      </c>
      <c r="E30" s="42" t="s">
        <v>150</v>
      </c>
    </row>
    <row r="31" spans="2:18" x14ac:dyDescent="0.25">
      <c r="C31" s="70" t="s">
        <v>24</v>
      </c>
      <c r="D31" s="71">
        <v>8</v>
      </c>
    </row>
    <row r="32" spans="2:18" x14ac:dyDescent="0.2">
      <c r="C32" s="70" t="s">
        <v>25</v>
      </c>
      <c r="D32" s="72">
        <f>+D30-D31</f>
        <v>-6.4444444444444446</v>
      </c>
      <c r="E32" s="54" t="s">
        <v>132</v>
      </c>
    </row>
    <row r="33" spans="3:6" ht="36" x14ac:dyDescent="0.25">
      <c r="C33" s="70" t="s">
        <v>27</v>
      </c>
      <c r="D33" s="72">
        <f>+K19</f>
        <v>0.56388888888888888</v>
      </c>
      <c r="E33" s="42" t="s">
        <v>150</v>
      </c>
    </row>
    <row r="34" spans="3:6" ht="45" x14ac:dyDescent="0.25">
      <c r="C34" s="70" t="s">
        <v>28</v>
      </c>
      <c r="D34" s="71">
        <v>5</v>
      </c>
      <c r="E34" s="69" t="str">
        <f>+E15</f>
        <v>Gerencia de proyectos</v>
      </c>
      <c r="F34" s="69" t="str">
        <f>+E16</f>
        <v>En redes de transmisión y/o instalación y/o operación de equipos de telecomunicaciones</v>
      </c>
    </row>
    <row r="35" spans="3:6" x14ac:dyDescent="0.25">
      <c r="C35" s="70" t="s">
        <v>26</v>
      </c>
      <c r="D35" s="72">
        <f>+D33-D34</f>
        <v>-4.4361111111111109</v>
      </c>
      <c r="E35" s="72"/>
      <c r="F35" s="72">
        <f>+K19</f>
        <v>0.56388888888888888</v>
      </c>
    </row>
    <row r="37" spans="3:6" ht="36" x14ac:dyDescent="0.25">
      <c r="C37" s="70" t="s">
        <v>91</v>
      </c>
      <c r="D37" s="42" t="s">
        <v>136</v>
      </c>
    </row>
  </sheetData>
  <mergeCells count="13">
    <mergeCell ref="G18:H18"/>
    <mergeCell ref="I6:L6"/>
    <mergeCell ref="I7:L7"/>
    <mergeCell ref="I8:L8"/>
    <mergeCell ref="C14:E14"/>
    <mergeCell ref="C15:D16"/>
    <mergeCell ref="P17:Q17"/>
    <mergeCell ref="D4:D5"/>
    <mergeCell ref="E4:E5"/>
    <mergeCell ref="F4:F5"/>
    <mergeCell ref="G4:G5"/>
    <mergeCell ref="H4:H5"/>
    <mergeCell ref="I4:L5"/>
  </mergeCells>
  <conditionalFormatting sqref="A1:XFD3 A4:I4 A5:H5 A6:I6 M4:XFD8 A9:XFD14 A15:C15 E15:XFD16 A16:B16 A7:C8 A17:XFD20 A29:XFD1048576 S21:XFD22 D23:XFD28 A21:C28 D21:Q22">
    <cfRule type="cellIs" dxfId="237" priority="9" operator="equal">
      <formula>"NO"</formula>
    </cfRule>
    <cfRule type="cellIs" dxfId="236" priority="10" operator="equal">
      <formula>"SI"</formula>
    </cfRule>
  </conditionalFormatting>
  <conditionalFormatting sqref="D7:I7">
    <cfRule type="cellIs" dxfId="235" priority="7" operator="equal">
      <formula>"NO"</formula>
    </cfRule>
    <cfRule type="cellIs" dxfId="234" priority="8" operator="equal">
      <formula>"SI"</formula>
    </cfRule>
  </conditionalFormatting>
  <conditionalFormatting sqref="D8:I8">
    <cfRule type="cellIs" dxfId="233" priority="5" operator="equal">
      <formula>"NO"</formula>
    </cfRule>
    <cfRule type="cellIs" dxfId="232" priority="6" operator="equal">
      <formula>"SI"</formula>
    </cfRule>
  </conditionalFormatting>
  <conditionalFormatting sqref="R21">
    <cfRule type="cellIs" dxfId="231" priority="3" operator="equal">
      <formula>"NO"</formula>
    </cfRule>
    <cfRule type="cellIs" dxfId="230" priority="4" operator="equal">
      <formula>"SI"</formula>
    </cfRule>
  </conditionalFormatting>
  <conditionalFormatting sqref="R22">
    <cfRule type="cellIs" dxfId="229" priority="1" operator="equal">
      <formula>"NO"</formula>
    </cfRule>
    <cfRule type="cellIs" dxfId="228" priority="2" operator="equal">
      <formula>"SI"</formula>
    </cfRule>
  </conditionalFormatting>
  <dataValidations count="1">
    <dataValidation type="list" allowBlank="1" showInputMessage="1" showErrorMessage="1" sqref="Q19:Q28">
      <formula1>$E$15:$E$16</formula1>
    </dataValidation>
  </dataValidations>
  <pageMargins left="0.7" right="0.7" top="0.75" bottom="0.75" header="0.3" footer="0.3"/>
  <pageSetup scale="21"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6"/>
  <dimension ref="B2:Q32"/>
  <sheetViews>
    <sheetView zoomScale="85" zoomScaleNormal="85" zoomScaleSheetLayoutView="10" workbookViewId="0">
      <selection activeCell="A17" sqref="A17"/>
    </sheetView>
  </sheetViews>
  <sheetFormatPr baseColWidth="10" defaultColWidth="11.42578125" defaultRowHeight="15" x14ac:dyDescent="0.25"/>
  <cols>
    <col min="1" max="1" width="3.7109375" style="4" customWidth="1"/>
    <col min="2" max="2" width="11.42578125" style="11"/>
    <col min="3" max="3" width="39.28515625" style="4" bestFit="1" customWidth="1"/>
    <col min="4" max="4" width="33.85546875" style="4" customWidth="1"/>
    <col min="5" max="5" width="34.28515625" style="4" customWidth="1"/>
    <col min="6" max="6" width="32" style="4" customWidth="1"/>
    <col min="7" max="7" width="17.28515625" style="4" customWidth="1"/>
    <col min="8" max="8" width="16.28515625" style="4" customWidth="1"/>
    <col min="9" max="9" width="11.42578125" style="11"/>
    <col min="10" max="10" width="15.7109375" style="11" bestFit="1" customWidth="1"/>
    <col min="11" max="11" width="11.42578125" style="4"/>
    <col min="12" max="16" width="16.42578125" style="11" customWidth="1"/>
    <col min="17" max="17" width="66.85546875" style="4" customWidth="1"/>
    <col min="18" max="16384" width="11.42578125" style="4"/>
  </cols>
  <sheetData>
    <row r="2" spans="2:17" x14ac:dyDescent="0.25">
      <c r="B2" s="12" t="s">
        <v>69</v>
      </c>
      <c r="C2" s="3" t="s">
        <v>70</v>
      </c>
    </row>
    <row r="3" spans="2:17" ht="14.45" x14ac:dyDescent="0.35">
      <c r="B3" s="12"/>
      <c r="C3" s="3"/>
    </row>
    <row r="4" spans="2:17" ht="21" customHeight="1" x14ac:dyDescent="0.25">
      <c r="B4" s="12"/>
      <c r="C4" s="69" t="s">
        <v>87</v>
      </c>
      <c r="D4" s="96" t="s">
        <v>18</v>
      </c>
      <c r="E4" s="96" t="s">
        <v>7</v>
      </c>
      <c r="F4" s="96" t="s">
        <v>19</v>
      </c>
      <c r="G4" s="96" t="s">
        <v>63</v>
      </c>
      <c r="H4" s="96" t="s">
        <v>8</v>
      </c>
      <c r="I4" s="94" t="s">
        <v>9</v>
      </c>
      <c r="J4" s="94"/>
      <c r="K4" s="94"/>
      <c r="L4" s="94"/>
    </row>
    <row r="5" spans="2:17" ht="35.25" customHeight="1" x14ac:dyDescent="0.25">
      <c r="B5" s="12"/>
      <c r="C5" s="26" t="s">
        <v>248</v>
      </c>
      <c r="D5" s="97"/>
      <c r="E5" s="97"/>
      <c r="F5" s="97" t="s">
        <v>19</v>
      </c>
      <c r="G5" s="97"/>
      <c r="H5" s="97"/>
      <c r="I5" s="94"/>
      <c r="J5" s="94"/>
      <c r="K5" s="94"/>
      <c r="L5" s="94"/>
    </row>
    <row r="6" spans="2:17" ht="45" x14ac:dyDescent="0.25">
      <c r="C6" s="2" t="s">
        <v>88</v>
      </c>
      <c r="D6" s="71" t="s">
        <v>249</v>
      </c>
      <c r="E6" s="71" t="s">
        <v>250</v>
      </c>
      <c r="F6" s="9">
        <v>37883</v>
      </c>
      <c r="G6" s="71">
        <v>200</v>
      </c>
      <c r="H6" s="42" t="s">
        <v>136</v>
      </c>
      <c r="I6" s="93" t="s">
        <v>169</v>
      </c>
      <c r="J6" s="93"/>
      <c r="K6" s="93"/>
      <c r="L6" s="93"/>
    </row>
    <row r="7" spans="2:17" ht="36" x14ac:dyDescent="0.25">
      <c r="C7" s="2" t="s">
        <v>89</v>
      </c>
      <c r="D7" s="71" t="s">
        <v>198</v>
      </c>
      <c r="E7" s="71" t="s">
        <v>251</v>
      </c>
      <c r="F7" s="9">
        <v>40327</v>
      </c>
      <c r="G7" s="71">
        <v>199</v>
      </c>
      <c r="H7" s="42" t="s">
        <v>136</v>
      </c>
      <c r="I7" s="93" t="s">
        <v>169</v>
      </c>
      <c r="J7" s="93"/>
      <c r="K7" s="93"/>
      <c r="L7" s="93"/>
    </row>
    <row r="8" spans="2:17" ht="36" x14ac:dyDescent="0.25">
      <c r="C8" s="2" t="s">
        <v>92</v>
      </c>
      <c r="D8" s="71" t="s">
        <v>150</v>
      </c>
      <c r="E8" s="71" t="s">
        <v>150</v>
      </c>
      <c r="F8" s="9" t="s">
        <v>150</v>
      </c>
      <c r="G8" s="71" t="s">
        <v>150</v>
      </c>
      <c r="H8" s="58"/>
      <c r="I8" s="93" t="s">
        <v>169</v>
      </c>
      <c r="J8" s="93"/>
      <c r="K8" s="93"/>
      <c r="L8" s="93"/>
    </row>
    <row r="9" spans="2:17" ht="14.45" x14ac:dyDescent="0.35">
      <c r="C9" s="14"/>
      <c r="D9" s="14"/>
      <c r="E9" s="14"/>
      <c r="F9" s="14"/>
      <c r="G9" s="14"/>
      <c r="H9" s="14"/>
    </row>
    <row r="10" spans="2:17" ht="36" x14ac:dyDescent="0.25">
      <c r="C10" s="2" t="s">
        <v>76</v>
      </c>
      <c r="D10" s="42" t="s">
        <v>150</v>
      </c>
      <c r="E10" s="14"/>
      <c r="F10" s="14"/>
      <c r="G10" s="14"/>
      <c r="H10" s="14"/>
    </row>
    <row r="11" spans="2:17" ht="60" x14ac:dyDescent="0.25">
      <c r="C11" s="2" t="s">
        <v>86</v>
      </c>
      <c r="D11" s="42" t="s">
        <v>150</v>
      </c>
      <c r="E11" s="14"/>
      <c r="F11" s="14"/>
      <c r="G11" s="14"/>
      <c r="H11" s="14"/>
    </row>
    <row r="12" spans="2:17" ht="43.5" x14ac:dyDescent="0.35">
      <c r="C12" s="2" t="s">
        <v>80</v>
      </c>
      <c r="D12" s="42" t="s">
        <v>150</v>
      </c>
      <c r="E12" s="14" t="s">
        <v>252</v>
      </c>
      <c r="F12" s="14"/>
      <c r="G12" s="14"/>
      <c r="H12" s="14"/>
    </row>
    <row r="14" spans="2:17" ht="45" customHeight="1" x14ac:dyDescent="0.25">
      <c r="C14" s="95" t="s">
        <v>90</v>
      </c>
      <c r="D14" s="95"/>
      <c r="E14" s="95"/>
    </row>
    <row r="15" spans="2:17" x14ac:dyDescent="0.25">
      <c r="P15" s="69" t="s">
        <v>22</v>
      </c>
    </row>
    <row r="16" spans="2:17" ht="60" x14ac:dyDescent="0.25">
      <c r="B16" s="4"/>
      <c r="C16" s="69" t="s">
        <v>15</v>
      </c>
      <c r="D16" s="69" t="s">
        <v>77</v>
      </c>
      <c r="E16" s="69" t="s">
        <v>78</v>
      </c>
      <c r="F16" s="69" t="s">
        <v>79</v>
      </c>
      <c r="G16" s="94" t="s">
        <v>5</v>
      </c>
      <c r="H16" s="94"/>
      <c r="I16" s="69" t="s">
        <v>10</v>
      </c>
      <c r="J16" s="69" t="s">
        <v>11</v>
      </c>
      <c r="K16" s="69" t="s">
        <v>12</v>
      </c>
      <c r="L16" s="69" t="s">
        <v>16</v>
      </c>
      <c r="M16" s="69" t="s">
        <v>20</v>
      </c>
      <c r="N16" s="69" t="s">
        <v>21</v>
      </c>
      <c r="O16" s="69" t="s">
        <v>8</v>
      </c>
      <c r="P16" s="69" t="s">
        <v>13</v>
      </c>
      <c r="Q16" s="69" t="s">
        <v>9</v>
      </c>
    </row>
    <row r="17" spans="2:17" ht="180" x14ac:dyDescent="0.25">
      <c r="B17" s="4"/>
      <c r="C17" s="16">
        <v>1</v>
      </c>
      <c r="D17" s="8" t="s">
        <v>253</v>
      </c>
      <c r="E17" s="8" t="s">
        <v>248</v>
      </c>
      <c r="F17" s="71" t="s">
        <v>150</v>
      </c>
      <c r="G17" s="9">
        <v>41584</v>
      </c>
      <c r="H17" s="9">
        <v>41599</v>
      </c>
      <c r="I17" s="24">
        <f t="shared" ref="I17:I26" si="0">+H17-G17</f>
        <v>15</v>
      </c>
      <c r="J17" s="25">
        <f>+I17/30</f>
        <v>0.5</v>
      </c>
      <c r="K17" s="63"/>
      <c r="L17" s="71" t="s">
        <v>136</v>
      </c>
      <c r="M17" s="71">
        <v>198</v>
      </c>
      <c r="N17" s="71">
        <v>198</v>
      </c>
      <c r="O17" s="71" t="s">
        <v>150</v>
      </c>
      <c r="P17" s="71" t="s">
        <v>13</v>
      </c>
      <c r="Q17" s="7" t="s">
        <v>206</v>
      </c>
    </row>
    <row r="18" spans="2:17" x14ac:dyDescent="0.25">
      <c r="B18" s="4"/>
      <c r="C18" s="16">
        <v>2</v>
      </c>
      <c r="D18" s="15"/>
      <c r="E18" s="15"/>
      <c r="F18" s="71"/>
      <c r="G18" s="9"/>
      <c r="H18" s="9"/>
      <c r="I18" s="24">
        <f>+H18-G18</f>
        <v>0</v>
      </c>
      <c r="J18" s="25">
        <f>+I18/30</f>
        <v>0</v>
      </c>
      <c r="K18" s="18">
        <f t="shared" ref="K18:K26" si="1">+J18/12</f>
        <v>0</v>
      </c>
      <c r="L18" s="71"/>
      <c r="M18" s="71"/>
      <c r="N18" s="71"/>
      <c r="O18" s="71"/>
      <c r="P18" s="71"/>
      <c r="Q18" s="7"/>
    </row>
    <row r="19" spans="2:17" x14ac:dyDescent="0.25">
      <c r="B19" s="4"/>
      <c r="C19" s="16">
        <v>3</v>
      </c>
      <c r="D19" s="15"/>
      <c r="E19" s="15"/>
      <c r="F19" s="71"/>
      <c r="G19" s="9"/>
      <c r="H19" s="9"/>
      <c r="I19" s="24">
        <f t="shared" si="0"/>
        <v>0</v>
      </c>
      <c r="J19" s="25">
        <f t="shared" ref="J19:J26" si="2">+I19/30</f>
        <v>0</v>
      </c>
      <c r="K19" s="18">
        <f t="shared" si="1"/>
        <v>0</v>
      </c>
      <c r="L19" s="71"/>
      <c r="M19" s="71"/>
      <c r="N19" s="71"/>
      <c r="O19" s="71"/>
      <c r="P19" s="71"/>
      <c r="Q19" s="7"/>
    </row>
    <row r="20" spans="2:17" x14ac:dyDescent="0.25">
      <c r="B20" s="4"/>
      <c r="C20" s="16">
        <v>4</v>
      </c>
      <c r="D20" s="15"/>
      <c r="E20" s="15"/>
      <c r="F20" s="71"/>
      <c r="G20" s="9"/>
      <c r="H20" s="9"/>
      <c r="I20" s="24">
        <f t="shared" si="0"/>
        <v>0</v>
      </c>
      <c r="J20" s="25">
        <f t="shared" si="2"/>
        <v>0</v>
      </c>
      <c r="K20" s="18">
        <f t="shared" si="1"/>
        <v>0</v>
      </c>
      <c r="L20" s="71"/>
      <c r="M20" s="71"/>
      <c r="N20" s="71"/>
      <c r="O20" s="71"/>
      <c r="P20" s="71"/>
      <c r="Q20" s="7"/>
    </row>
    <row r="21" spans="2:17" x14ac:dyDescent="0.25">
      <c r="B21" s="4"/>
      <c r="C21" s="16">
        <v>5</v>
      </c>
      <c r="D21" s="15"/>
      <c r="E21" s="15"/>
      <c r="F21" s="71"/>
      <c r="G21" s="9"/>
      <c r="H21" s="9"/>
      <c r="I21" s="24">
        <f t="shared" si="0"/>
        <v>0</v>
      </c>
      <c r="J21" s="25">
        <f t="shared" si="2"/>
        <v>0</v>
      </c>
      <c r="K21" s="18">
        <f t="shared" si="1"/>
        <v>0</v>
      </c>
      <c r="L21" s="71"/>
      <c r="M21" s="71"/>
      <c r="N21" s="71"/>
      <c r="O21" s="71"/>
      <c r="P21" s="71"/>
      <c r="Q21" s="7"/>
    </row>
    <row r="22" spans="2:17" x14ac:dyDescent="0.25">
      <c r="B22" s="4"/>
      <c r="C22" s="16">
        <v>6</v>
      </c>
      <c r="D22" s="15"/>
      <c r="E22" s="15"/>
      <c r="F22" s="71"/>
      <c r="G22" s="9"/>
      <c r="H22" s="9"/>
      <c r="I22" s="24">
        <f t="shared" si="0"/>
        <v>0</v>
      </c>
      <c r="J22" s="25">
        <f t="shared" si="2"/>
        <v>0</v>
      </c>
      <c r="K22" s="18">
        <f t="shared" si="1"/>
        <v>0</v>
      </c>
      <c r="L22" s="71"/>
      <c r="M22" s="71"/>
      <c r="N22" s="71"/>
      <c r="O22" s="71"/>
      <c r="P22" s="71"/>
      <c r="Q22" s="7"/>
    </row>
    <row r="23" spans="2:17" x14ac:dyDescent="0.25">
      <c r="B23" s="4"/>
      <c r="C23" s="16">
        <v>7</v>
      </c>
      <c r="D23" s="15"/>
      <c r="E23" s="15"/>
      <c r="F23" s="71"/>
      <c r="G23" s="17"/>
      <c r="H23" s="17"/>
      <c r="I23" s="24">
        <f>+H23-G23</f>
        <v>0</v>
      </c>
      <c r="J23" s="25">
        <f>+I23/30</f>
        <v>0</v>
      </c>
      <c r="K23" s="18">
        <f t="shared" si="1"/>
        <v>0</v>
      </c>
      <c r="L23" s="71"/>
      <c r="M23" s="71"/>
      <c r="N23" s="71"/>
      <c r="O23" s="71"/>
      <c r="P23" s="71"/>
      <c r="Q23" s="7"/>
    </row>
    <row r="24" spans="2:17" x14ac:dyDescent="0.25">
      <c r="B24" s="4"/>
      <c r="C24" s="16">
        <v>8</v>
      </c>
      <c r="D24" s="15"/>
      <c r="E24" s="15"/>
      <c r="F24" s="71"/>
      <c r="G24" s="17"/>
      <c r="H24" s="17"/>
      <c r="I24" s="24">
        <f>+H24-G24</f>
        <v>0</v>
      </c>
      <c r="J24" s="25">
        <f>+I24/30</f>
        <v>0</v>
      </c>
      <c r="K24" s="18">
        <f t="shared" si="1"/>
        <v>0</v>
      </c>
      <c r="L24" s="71"/>
      <c r="M24" s="71"/>
      <c r="N24" s="71"/>
      <c r="O24" s="71"/>
      <c r="P24" s="71"/>
      <c r="Q24" s="7"/>
    </row>
    <row r="25" spans="2:17" x14ac:dyDescent="0.25">
      <c r="B25" s="4"/>
      <c r="C25" s="16">
        <v>9</v>
      </c>
      <c r="D25" s="15"/>
      <c r="E25" s="15"/>
      <c r="F25" s="71"/>
      <c r="G25" s="9"/>
      <c r="H25" s="9"/>
      <c r="I25" s="24">
        <f t="shared" si="0"/>
        <v>0</v>
      </c>
      <c r="J25" s="25">
        <f t="shared" si="2"/>
        <v>0</v>
      </c>
      <c r="K25" s="18">
        <f t="shared" si="1"/>
        <v>0</v>
      </c>
      <c r="L25" s="71"/>
      <c r="M25" s="71"/>
      <c r="N25" s="71"/>
      <c r="O25" s="71"/>
      <c r="P25" s="71"/>
      <c r="Q25" s="7"/>
    </row>
    <row r="26" spans="2:17" x14ac:dyDescent="0.25">
      <c r="B26" s="4"/>
      <c r="C26" s="16">
        <v>10</v>
      </c>
      <c r="D26" s="8"/>
      <c r="E26" s="15"/>
      <c r="F26" s="71"/>
      <c r="G26" s="9"/>
      <c r="H26" s="9"/>
      <c r="I26" s="24">
        <f t="shared" si="0"/>
        <v>0</v>
      </c>
      <c r="J26" s="25">
        <f t="shared" si="2"/>
        <v>0</v>
      </c>
      <c r="K26" s="18">
        <f t="shared" si="1"/>
        <v>0</v>
      </c>
      <c r="L26" s="71"/>
      <c r="M26" s="71"/>
      <c r="N26" s="71"/>
      <c r="O26" s="71"/>
      <c r="P26" s="71"/>
      <c r="Q26" s="7"/>
    </row>
    <row r="27" spans="2:17" ht="33" customHeight="1" x14ac:dyDescent="0.2">
      <c r="E27" s="54" t="s">
        <v>132</v>
      </c>
      <c r="K27" s="18">
        <f>SUM(K17:K26)</f>
        <v>0</v>
      </c>
    </row>
    <row r="28" spans="2:17" ht="36" x14ac:dyDescent="0.25">
      <c r="C28" s="70" t="s">
        <v>23</v>
      </c>
      <c r="D28" s="72">
        <f>+K27</f>
        <v>0</v>
      </c>
      <c r="E28" s="42" t="s">
        <v>150</v>
      </c>
    </row>
    <row r="29" spans="2:17" x14ac:dyDescent="0.25">
      <c r="C29" s="70" t="s">
        <v>24</v>
      </c>
      <c r="D29" s="71">
        <v>4</v>
      </c>
    </row>
    <row r="30" spans="2:17" x14ac:dyDescent="0.2">
      <c r="C30" s="70" t="s">
        <v>25</v>
      </c>
      <c r="D30" s="72">
        <f>+D28-D29</f>
        <v>-4</v>
      </c>
      <c r="E30" s="54"/>
    </row>
    <row r="32" spans="2:17" ht="36" x14ac:dyDescent="0.25">
      <c r="C32" s="70" t="s">
        <v>91</v>
      </c>
      <c r="D32" s="42" t="s">
        <v>150</v>
      </c>
    </row>
  </sheetData>
  <mergeCells count="11">
    <mergeCell ref="I6:L6"/>
    <mergeCell ref="I7:L7"/>
    <mergeCell ref="I8:L8"/>
    <mergeCell ref="C14:E14"/>
    <mergeCell ref="G16:H16"/>
    <mergeCell ref="I4:L5"/>
    <mergeCell ref="D4:D5"/>
    <mergeCell ref="E4:E5"/>
    <mergeCell ref="F4:F5"/>
    <mergeCell ref="G4:G5"/>
    <mergeCell ref="H4:H5"/>
  </mergeCells>
  <conditionalFormatting sqref="A4:I4 A5:B5 A6:C7 A1:XFD3 M4:XFD8 A8:B8 A33:XFD1048576 A32:B32 E32:XFD32 A28:XFD31 A27:D27 F27:XFD27 A9:XFD11 D5:H5 H6:I6 A13:XFD16 A12:D12 F12:XFD12 A18:XFD26 A17:C17 F17:P17 R17:XFD17">
    <cfRule type="cellIs" dxfId="227" priority="27" operator="equal">
      <formula>"NO"</formula>
    </cfRule>
    <cfRule type="cellIs" dxfId="226" priority="28" operator="equal">
      <formula>"SI"</formula>
    </cfRule>
  </conditionalFormatting>
  <conditionalFormatting sqref="H7:I7">
    <cfRule type="cellIs" dxfId="225" priority="25" operator="equal">
      <formula>"NO"</formula>
    </cfRule>
    <cfRule type="cellIs" dxfId="224" priority="26" operator="equal">
      <formula>"SI"</formula>
    </cfRule>
  </conditionalFormatting>
  <conditionalFormatting sqref="C8">
    <cfRule type="cellIs" dxfId="223" priority="23" operator="equal">
      <formula>"NO"</formula>
    </cfRule>
    <cfRule type="cellIs" dxfId="222" priority="24" operator="equal">
      <formula>"SI"</formula>
    </cfRule>
  </conditionalFormatting>
  <conditionalFormatting sqref="D8:I8">
    <cfRule type="cellIs" dxfId="221" priority="21" operator="equal">
      <formula>"NO"</formula>
    </cfRule>
    <cfRule type="cellIs" dxfId="220" priority="22" operator="equal">
      <formula>"SI"</formula>
    </cfRule>
  </conditionalFormatting>
  <conditionalFormatting sqref="C32:D32">
    <cfRule type="cellIs" dxfId="219" priority="19" operator="equal">
      <formula>"NO"</formula>
    </cfRule>
    <cfRule type="cellIs" dxfId="218" priority="20" operator="equal">
      <formula>"SI"</formula>
    </cfRule>
  </conditionalFormatting>
  <conditionalFormatting sqref="E27">
    <cfRule type="cellIs" dxfId="217" priority="17" operator="equal">
      <formula>"NO"</formula>
    </cfRule>
    <cfRule type="cellIs" dxfId="216" priority="18" operator="equal">
      <formula>"SI"</formula>
    </cfRule>
  </conditionalFormatting>
  <conditionalFormatting sqref="C5">
    <cfRule type="cellIs" dxfId="215" priority="15" operator="equal">
      <formula>"NO"</formula>
    </cfRule>
    <cfRule type="cellIs" dxfId="214" priority="16" operator="equal">
      <formula>"SI"</formula>
    </cfRule>
  </conditionalFormatting>
  <conditionalFormatting sqref="D6:G6">
    <cfRule type="cellIs" dxfId="213" priority="13" operator="equal">
      <formula>"NO"</formula>
    </cfRule>
    <cfRule type="cellIs" dxfId="212" priority="14" operator="equal">
      <formula>"SI"</formula>
    </cfRule>
  </conditionalFormatting>
  <conditionalFormatting sqref="E7:G7">
    <cfRule type="cellIs" dxfId="211" priority="11" operator="equal">
      <formula>"NO"</formula>
    </cfRule>
    <cfRule type="cellIs" dxfId="210" priority="12" operator="equal">
      <formula>"SI"</formula>
    </cfRule>
  </conditionalFormatting>
  <conditionalFormatting sqref="D7">
    <cfRule type="cellIs" dxfId="209" priority="9" operator="equal">
      <formula>"NO"</formula>
    </cfRule>
    <cfRule type="cellIs" dxfId="208" priority="10" operator="equal">
      <formula>"SI"</formula>
    </cfRule>
  </conditionalFormatting>
  <conditionalFormatting sqref="E12">
    <cfRule type="cellIs" dxfId="207" priority="7" operator="equal">
      <formula>"NO"</formula>
    </cfRule>
    <cfRule type="cellIs" dxfId="206" priority="8" operator="equal">
      <formula>"SI"</formula>
    </cfRule>
  </conditionalFormatting>
  <conditionalFormatting sqref="D17">
    <cfRule type="cellIs" dxfId="205" priority="5" operator="equal">
      <formula>"NO"</formula>
    </cfRule>
    <cfRule type="cellIs" dxfId="204" priority="6" operator="equal">
      <formula>"SI"</formula>
    </cfRule>
  </conditionalFormatting>
  <conditionalFormatting sqref="Q17">
    <cfRule type="cellIs" dxfId="203" priority="1" operator="equal">
      <formula>"NO"</formula>
    </cfRule>
    <cfRule type="cellIs" dxfId="202" priority="2" operator="equal">
      <formula>"SI"</formula>
    </cfRule>
  </conditionalFormatting>
  <conditionalFormatting sqref="E17">
    <cfRule type="cellIs" dxfId="201" priority="3" operator="equal">
      <formula>"NO"</formula>
    </cfRule>
    <cfRule type="cellIs" dxfId="200" priority="4" operator="equal">
      <formula>"SI"</formula>
    </cfRule>
  </conditionalFormatting>
  <pageMargins left="0.7" right="0.7" top="0.75" bottom="0.75" header="0.3" footer="0.3"/>
  <pageSetup scale="21"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B2:R38"/>
  <sheetViews>
    <sheetView zoomScale="85" zoomScaleNormal="85" zoomScaleSheetLayoutView="10" workbookViewId="0">
      <selection activeCell="A22" sqref="A22"/>
    </sheetView>
  </sheetViews>
  <sheetFormatPr baseColWidth="10" defaultColWidth="11.42578125" defaultRowHeight="15" x14ac:dyDescent="0.25"/>
  <cols>
    <col min="1" max="1" width="3.7109375" style="4" customWidth="1"/>
    <col min="2" max="2" width="11.42578125" style="11"/>
    <col min="3" max="3" width="39.28515625" style="4" bestFit="1" customWidth="1"/>
    <col min="4" max="4" width="33.85546875" style="4" customWidth="1"/>
    <col min="5" max="5" width="34.28515625" style="4" customWidth="1"/>
    <col min="6" max="6" width="32" style="4" customWidth="1"/>
    <col min="7" max="7" width="17.28515625" style="4" customWidth="1"/>
    <col min="8" max="8" width="16.28515625" style="4" customWidth="1"/>
    <col min="9" max="9" width="11.42578125" style="11"/>
    <col min="10" max="10" width="15.7109375" style="11" bestFit="1" customWidth="1"/>
    <col min="11" max="11" width="11.42578125" style="4"/>
    <col min="12" max="16" width="16.42578125" style="11" customWidth="1"/>
    <col min="17" max="17" width="23.28515625" style="11" customWidth="1"/>
    <col min="18" max="18" width="72.5703125" style="4" customWidth="1"/>
    <col min="19" max="16384" width="11.42578125" style="4"/>
  </cols>
  <sheetData>
    <row r="2" spans="2:12" x14ac:dyDescent="0.25">
      <c r="B2" s="12" t="s">
        <v>69</v>
      </c>
      <c r="C2" s="3" t="s">
        <v>70</v>
      </c>
    </row>
    <row r="3" spans="2:12" ht="14.45" x14ac:dyDescent="0.35">
      <c r="B3" s="12"/>
      <c r="C3" s="3"/>
    </row>
    <row r="4" spans="2:12" ht="21" customHeight="1" x14ac:dyDescent="0.25">
      <c r="B4" s="12"/>
      <c r="C4" s="69" t="s">
        <v>93</v>
      </c>
      <c r="D4" s="96" t="s">
        <v>18</v>
      </c>
      <c r="E4" s="96" t="s">
        <v>7</v>
      </c>
      <c r="F4" s="96" t="s">
        <v>19</v>
      </c>
      <c r="G4" s="96" t="s">
        <v>63</v>
      </c>
      <c r="H4" s="96" t="s">
        <v>8</v>
      </c>
      <c r="I4" s="94" t="s">
        <v>9</v>
      </c>
      <c r="J4" s="94"/>
      <c r="K4" s="94"/>
      <c r="L4" s="94"/>
    </row>
    <row r="5" spans="2:12" ht="35.25" customHeight="1" x14ac:dyDescent="0.25">
      <c r="B5" s="12"/>
      <c r="C5" s="26" t="s">
        <v>254</v>
      </c>
      <c r="D5" s="97"/>
      <c r="E5" s="97"/>
      <c r="F5" s="97" t="s">
        <v>19</v>
      </c>
      <c r="G5" s="97"/>
      <c r="H5" s="97"/>
      <c r="I5" s="94"/>
      <c r="J5" s="94"/>
      <c r="K5" s="94"/>
      <c r="L5" s="94"/>
    </row>
    <row r="6" spans="2:12" ht="45" x14ac:dyDescent="0.25">
      <c r="C6" s="2" t="s">
        <v>94</v>
      </c>
      <c r="D6" s="85" t="s">
        <v>269</v>
      </c>
      <c r="E6" s="71" t="s">
        <v>160</v>
      </c>
      <c r="F6" s="9">
        <v>38590</v>
      </c>
      <c r="G6" s="71">
        <v>194</v>
      </c>
      <c r="H6" s="42" t="s">
        <v>136</v>
      </c>
      <c r="I6" s="93" t="s">
        <v>169</v>
      </c>
      <c r="J6" s="93"/>
      <c r="K6" s="93"/>
      <c r="L6" s="93"/>
    </row>
    <row r="7" spans="2:12" ht="45" x14ac:dyDescent="0.25">
      <c r="C7" s="2" t="s">
        <v>95</v>
      </c>
      <c r="D7" s="85" t="s">
        <v>269</v>
      </c>
      <c r="E7" s="71" t="s">
        <v>255</v>
      </c>
      <c r="F7" s="9">
        <v>39136</v>
      </c>
      <c r="G7" s="71">
        <v>195</v>
      </c>
      <c r="H7" s="42" t="s">
        <v>136</v>
      </c>
      <c r="I7" s="93" t="s">
        <v>169</v>
      </c>
      <c r="J7" s="93"/>
      <c r="K7" s="93"/>
      <c r="L7" s="93"/>
    </row>
    <row r="8" spans="2:12" ht="36" x14ac:dyDescent="0.25">
      <c r="C8" s="2" t="s">
        <v>92</v>
      </c>
      <c r="D8" s="71" t="s">
        <v>221</v>
      </c>
      <c r="E8" s="71" t="s">
        <v>256</v>
      </c>
      <c r="F8" s="9">
        <v>40527</v>
      </c>
      <c r="G8" s="71">
        <v>196</v>
      </c>
      <c r="H8" s="58"/>
      <c r="I8" s="93" t="s">
        <v>169</v>
      </c>
      <c r="J8" s="93"/>
      <c r="K8" s="93"/>
      <c r="L8" s="93"/>
    </row>
    <row r="9" spans="2:12" ht="14.45" x14ac:dyDescent="0.35">
      <c r="C9" s="14"/>
      <c r="D9" s="14"/>
      <c r="E9" s="14"/>
      <c r="F9" s="14"/>
      <c r="G9" s="14"/>
      <c r="H9" s="14"/>
    </row>
    <row r="10" spans="2:12" ht="36" x14ac:dyDescent="0.25">
      <c r="C10" s="2" t="s">
        <v>76</v>
      </c>
      <c r="D10" s="42" t="s">
        <v>150</v>
      </c>
      <c r="E10" s="14"/>
      <c r="F10" s="14"/>
      <c r="G10" s="14"/>
      <c r="H10" s="14"/>
    </row>
    <row r="11" spans="2:12" ht="60" x14ac:dyDescent="0.25">
      <c r="C11" s="2" t="s">
        <v>86</v>
      </c>
      <c r="D11" s="42" t="s">
        <v>150</v>
      </c>
      <c r="E11" s="14"/>
      <c r="F11" s="14"/>
      <c r="G11" s="14"/>
      <c r="H11" s="14"/>
    </row>
    <row r="12" spans="2:12" ht="43.5" x14ac:dyDescent="0.35">
      <c r="C12" s="2" t="s">
        <v>80</v>
      </c>
      <c r="D12" s="42" t="s">
        <v>150</v>
      </c>
      <c r="E12" s="14" t="s">
        <v>257</v>
      </c>
      <c r="F12" s="14"/>
      <c r="G12" s="14"/>
      <c r="H12" s="14"/>
    </row>
    <row r="14" spans="2:12" ht="45" customHeight="1" x14ac:dyDescent="0.25">
      <c r="C14" s="95" t="s">
        <v>96</v>
      </c>
      <c r="D14" s="95"/>
      <c r="E14" s="102"/>
    </row>
    <row r="15" spans="2:12" ht="41.25" customHeight="1" x14ac:dyDescent="0.25">
      <c r="C15" s="95" t="s">
        <v>97</v>
      </c>
      <c r="D15" s="103"/>
      <c r="E15" s="55" t="s">
        <v>99</v>
      </c>
      <c r="F15" s="98" t="s">
        <v>100</v>
      </c>
    </row>
    <row r="16" spans="2:12" ht="41.25" customHeight="1" x14ac:dyDescent="0.25">
      <c r="C16" s="95"/>
      <c r="D16" s="103"/>
      <c r="E16" s="55" t="s">
        <v>98</v>
      </c>
      <c r="F16" s="99"/>
    </row>
    <row r="17" spans="2:18" ht="41.25" customHeight="1" x14ac:dyDescent="0.25">
      <c r="C17" s="95"/>
      <c r="D17" s="103"/>
      <c r="E17" s="55" t="s">
        <v>101</v>
      </c>
      <c r="F17" s="100"/>
    </row>
    <row r="18" spans="2:18" x14ac:dyDescent="0.25">
      <c r="P18" s="94" t="s">
        <v>22</v>
      </c>
      <c r="Q18" s="94"/>
    </row>
    <row r="19" spans="2:18" ht="60" x14ac:dyDescent="0.25">
      <c r="B19" s="4"/>
      <c r="C19" s="69" t="s">
        <v>15</v>
      </c>
      <c r="D19" s="69" t="s">
        <v>77</v>
      </c>
      <c r="E19" s="69" t="s">
        <v>78</v>
      </c>
      <c r="F19" s="69" t="s">
        <v>79</v>
      </c>
      <c r="G19" s="94" t="s">
        <v>5</v>
      </c>
      <c r="H19" s="94"/>
      <c r="I19" s="69" t="s">
        <v>10</v>
      </c>
      <c r="J19" s="69" t="s">
        <v>11</v>
      </c>
      <c r="K19" s="69" t="s">
        <v>12</v>
      </c>
      <c r="L19" s="69" t="s">
        <v>16</v>
      </c>
      <c r="M19" s="69" t="s">
        <v>20</v>
      </c>
      <c r="N19" s="69" t="s">
        <v>21</v>
      </c>
      <c r="O19" s="69" t="s">
        <v>8</v>
      </c>
      <c r="P19" s="69" t="s">
        <v>13</v>
      </c>
      <c r="Q19" s="69" t="s">
        <v>14</v>
      </c>
      <c r="R19" s="69" t="s">
        <v>9</v>
      </c>
    </row>
    <row r="20" spans="2:18" ht="30" x14ac:dyDescent="0.25">
      <c r="B20" s="4"/>
      <c r="C20" s="16">
        <v>2</v>
      </c>
      <c r="D20" s="15" t="s">
        <v>258</v>
      </c>
      <c r="E20" s="8" t="s">
        <v>254</v>
      </c>
      <c r="F20" s="71" t="s">
        <v>150</v>
      </c>
      <c r="G20" s="9">
        <v>40361</v>
      </c>
      <c r="H20" s="9">
        <v>40723</v>
      </c>
      <c r="I20" s="24">
        <f>+H20-G20</f>
        <v>362</v>
      </c>
      <c r="J20" s="25">
        <f>+I20/30</f>
        <v>12.066666666666666</v>
      </c>
      <c r="K20" s="63"/>
      <c r="L20" s="71" t="s">
        <v>136</v>
      </c>
      <c r="M20" s="71">
        <v>192</v>
      </c>
      <c r="N20" s="71">
        <v>192</v>
      </c>
      <c r="O20" s="71" t="s">
        <v>150</v>
      </c>
      <c r="P20" s="71" t="s">
        <v>13</v>
      </c>
      <c r="Q20" s="71"/>
      <c r="R20" s="7" t="s">
        <v>151</v>
      </c>
    </row>
    <row r="21" spans="2:18" ht="45" x14ac:dyDescent="0.25">
      <c r="B21" s="4"/>
      <c r="C21" s="16">
        <v>3</v>
      </c>
      <c r="D21" s="15" t="s">
        <v>247</v>
      </c>
      <c r="E21" s="8" t="s">
        <v>254</v>
      </c>
      <c r="F21" s="71" t="s">
        <v>150</v>
      </c>
      <c r="G21" s="9">
        <v>41120</v>
      </c>
      <c r="H21" s="9">
        <v>41484</v>
      </c>
      <c r="I21" s="24">
        <f t="shared" ref="I21:I29" si="0">+H21-G21</f>
        <v>364</v>
      </c>
      <c r="J21" s="25">
        <f t="shared" ref="J21:J29" si="1">+I21/30</f>
        <v>12.133333333333333</v>
      </c>
      <c r="K21" s="63"/>
      <c r="L21" s="71" t="s">
        <v>136</v>
      </c>
      <c r="M21" s="71">
        <v>193</v>
      </c>
      <c r="N21" s="71">
        <v>193</v>
      </c>
      <c r="O21" s="71" t="s">
        <v>150</v>
      </c>
      <c r="P21" s="71" t="s">
        <v>13</v>
      </c>
      <c r="Q21" s="71"/>
      <c r="R21" s="7" t="s">
        <v>178</v>
      </c>
    </row>
    <row r="22" spans="2:18" ht="165" x14ac:dyDescent="0.25">
      <c r="B22" s="4"/>
      <c r="C22" s="16">
        <v>1</v>
      </c>
      <c r="D22" s="8" t="s">
        <v>253</v>
      </c>
      <c r="E22" s="8" t="s">
        <v>254</v>
      </c>
      <c r="F22" s="71" t="s">
        <v>150</v>
      </c>
      <c r="G22" s="9">
        <v>41550</v>
      </c>
      <c r="H22" s="9">
        <v>41600</v>
      </c>
      <c r="I22" s="24">
        <f>+H22-G22</f>
        <v>50</v>
      </c>
      <c r="J22" s="25">
        <f>+I22/30</f>
        <v>1.6666666666666667</v>
      </c>
      <c r="K22" s="63"/>
      <c r="L22" s="71" t="s">
        <v>136</v>
      </c>
      <c r="M22" s="71">
        <v>191</v>
      </c>
      <c r="N22" s="71">
        <v>191</v>
      </c>
      <c r="O22" s="71" t="s">
        <v>150</v>
      </c>
      <c r="P22" s="71" t="s">
        <v>13</v>
      </c>
      <c r="Q22" s="71"/>
      <c r="R22" s="7" t="s">
        <v>206</v>
      </c>
    </row>
    <row r="23" spans="2:18" x14ac:dyDescent="0.25">
      <c r="B23" s="4"/>
      <c r="C23" s="16">
        <v>4</v>
      </c>
      <c r="D23" s="15"/>
      <c r="E23" s="15"/>
      <c r="F23" s="71"/>
      <c r="G23" s="9"/>
      <c r="H23" s="9"/>
      <c r="I23" s="24">
        <f t="shared" si="0"/>
        <v>0</v>
      </c>
      <c r="J23" s="25">
        <f t="shared" si="1"/>
        <v>0</v>
      </c>
      <c r="K23" s="18">
        <f t="shared" ref="K23:K29" si="2">+J23/12</f>
        <v>0</v>
      </c>
      <c r="L23" s="71"/>
      <c r="M23" s="71"/>
      <c r="N23" s="71"/>
      <c r="O23" s="71"/>
      <c r="P23" s="71"/>
      <c r="Q23" s="71"/>
      <c r="R23" s="7"/>
    </row>
    <row r="24" spans="2:18" x14ac:dyDescent="0.25">
      <c r="B24" s="4"/>
      <c r="C24" s="16">
        <v>5</v>
      </c>
      <c r="D24" s="15"/>
      <c r="E24" s="15"/>
      <c r="F24" s="71"/>
      <c r="G24" s="9"/>
      <c r="H24" s="9"/>
      <c r="I24" s="24">
        <f t="shared" si="0"/>
        <v>0</v>
      </c>
      <c r="J24" s="25">
        <f t="shared" si="1"/>
        <v>0</v>
      </c>
      <c r="K24" s="18">
        <f t="shared" si="2"/>
        <v>0</v>
      </c>
      <c r="L24" s="71"/>
      <c r="M24" s="71"/>
      <c r="N24" s="71"/>
      <c r="O24" s="71"/>
      <c r="P24" s="71"/>
      <c r="Q24" s="71"/>
      <c r="R24" s="7"/>
    </row>
    <row r="25" spans="2:18" x14ac:dyDescent="0.25">
      <c r="B25" s="4"/>
      <c r="C25" s="16">
        <v>6</v>
      </c>
      <c r="D25" s="15"/>
      <c r="E25" s="15"/>
      <c r="F25" s="71"/>
      <c r="G25" s="9"/>
      <c r="H25" s="9"/>
      <c r="I25" s="24">
        <f t="shared" si="0"/>
        <v>0</v>
      </c>
      <c r="J25" s="25">
        <f t="shared" si="1"/>
        <v>0</v>
      </c>
      <c r="K25" s="18">
        <f t="shared" si="2"/>
        <v>0</v>
      </c>
      <c r="L25" s="71"/>
      <c r="M25" s="71"/>
      <c r="N25" s="71"/>
      <c r="O25" s="71"/>
      <c r="P25" s="71"/>
      <c r="Q25" s="71"/>
      <c r="R25" s="7"/>
    </row>
    <row r="26" spans="2:18" x14ac:dyDescent="0.25">
      <c r="B26" s="4"/>
      <c r="C26" s="16">
        <v>7</v>
      </c>
      <c r="D26" s="15"/>
      <c r="E26" s="15"/>
      <c r="F26" s="71"/>
      <c r="G26" s="17"/>
      <c r="H26" s="17"/>
      <c r="I26" s="24">
        <f>+H26-G26</f>
        <v>0</v>
      </c>
      <c r="J26" s="25">
        <f>+I26/30</f>
        <v>0</v>
      </c>
      <c r="K26" s="18">
        <f t="shared" si="2"/>
        <v>0</v>
      </c>
      <c r="L26" s="71"/>
      <c r="M26" s="71"/>
      <c r="N26" s="71"/>
      <c r="O26" s="71"/>
      <c r="P26" s="71"/>
      <c r="Q26" s="71"/>
      <c r="R26" s="7"/>
    </row>
    <row r="27" spans="2:18" x14ac:dyDescent="0.25">
      <c r="B27" s="4"/>
      <c r="C27" s="16">
        <v>8</v>
      </c>
      <c r="D27" s="15"/>
      <c r="E27" s="15"/>
      <c r="F27" s="71"/>
      <c r="G27" s="17"/>
      <c r="H27" s="17"/>
      <c r="I27" s="24">
        <f>+H27-G27</f>
        <v>0</v>
      </c>
      <c r="J27" s="25">
        <f>+I27/30</f>
        <v>0</v>
      </c>
      <c r="K27" s="18">
        <f t="shared" si="2"/>
        <v>0</v>
      </c>
      <c r="L27" s="71"/>
      <c r="M27" s="71"/>
      <c r="N27" s="71"/>
      <c r="O27" s="71"/>
      <c r="P27" s="71"/>
      <c r="Q27" s="71"/>
      <c r="R27" s="7"/>
    </row>
    <row r="28" spans="2:18" x14ac:dyDescent="0.25">
      <c r="B28" s="4"/>
      <c r="C28" s="16">
        <v>9</v>
      </c>
      <c r="D28" s="15"/>
      <c r="E28" s="15"/>
      <c r="F28" s="71"/>
      <c r="G28" s="9"/>
      <c r="H28" s="9"/>
      <c r="I28" s="24">
        <f t="shared" si="0"/>
        <v>0</v>
      </c>
      <c r="J28" s="25">
        <f t="shared" si="1"/>
        <v>0</v>
      </c>
      <c r="K28" s="18">
        <f t="shared" si="2"/>
        <v>0</v>
      </c>
      <c r="L28" s="71"/>
      <c r="M28" s="71"/>
      <c r="N28" s="71"/>
      <c r="O28" s="71"/>
      <c r="P28" s="71"/>
      <c r="Q28" s="71"/>
      <c r="R28" s="7"/>
    </row>
    <row r="29" spans="2:18" x14ac:dyDescent="0.25">
      <c r="B29" s="4"/>
      <c r="C29" s="16">
        <v>10</v>
      </c>
      <c r="D29" s="8"/>
      <c r="E29" s="15"/>
      <c r="F29" s="71"/>
      <c r="G29" s="9"/>
      <c r="H29" s="9"/>
      <c r="I29" s="24">
        <f t="shared" si="0"/>
        <v>0</v>
      </c>
      <c r="J29" s="25">
        <f t="shared" si="1"/>
        <v>0</v>
      </c>
      <c r="K29" s="18">
        <f t="shared" si="2"/>
        <v>0</v>
      </c>
      <c r="L29" s="71"/>
      <c r="M29" s="71"/>
      <c r="N29" s="71"/>
      <c r="O29" s="71"/>
      <c r="P29" s="71"/>
      <c r="Q29" s="71"/>
      <c r="R29" s="7"/>
    </row>
    <row r="30" spans="2:18" ht="33" customHeight="1" x14ac:dyDescent="0.2">
      <c r="E30" s="54" t="s">
        <v>132</v>
      </c>
      <c r="K30" s="18">
        <f>SUM(K20:K29)</f>
        <v>0</v>
      </c>
    </row>
    <row r="31" spans="2:18" ht="36" x14ac:dyDescent="0.25">
      <c r="C31" s="70" t="s">
        <v>23</v>
      </c>
      <c r="D31" s="72">
        <f>+K30</f>
        <v>0</v>
      </c>
      <c r="E31" s="42" t="s">
        <v>150</v>
      </c>
    </row>
    <row r="32" spans="2:18" x14ac:dyDescent="0.25">
      <c r="C32" s="70" t="s">
        <v>24</v>
      </c>
      <c r="D32" s="71">
        <v>6</v>
      </c>
    </row>
    <row r="33" spans="3:8" x14ac:dyDescent="0.2">
      <c r="C33" s="70" t="s">
        <v>25</v>
      </c>
      <c r="D33" s="72">
        <f>+D31-D32</f>
        <v>-6</v>
      </c>
      <c r="E33" s="54" t="s">
        <v>132</v>
      </c>
    </row>
    <row r="34" spans="3:8" ht="36" x14ac:dyDescent="0.25">
      <c r="C34" s="70" t="s">
        <v>27</v>
      </c>
      <c r="D34" s="72"/>
      <c r="E34" s="42" t="s">
        <v>150</v>
      </c>
    </row>
    <row r="35" spans="3:8" x14ac:dyDescent="0.25">
      <c r="C35" s="70" t="s">
        <v>28</v>
      </c>
      <c r="D35" s="71">
        <v>3</v>
      </c>
      <c r="E35" s="69" t="str">
        <f>+E15</f>
        <v>Mantenimiento de redes de Tx</v>
      </c>
      <c r="F35" s="69" t="str">
        <f>+E16</f>
        <v>Mantenimiento de equipos</v>
      </c>
      <c r="G35" s="94" t="str">
        <f>+E17</f>
        <v>Instalaciones y/o Operación de Redes de Tx</v>
      </c>
      <c r="H35" s="94"/>
    </row>
    <row r="36" spans="3:8" x14ac:dyDescent="0.25">
      <c r="C36" s="70" t="s">
        <v>26</v>
      </c>
      <c r="D36" s="72">
        <f>+D34-D35</f>
        <v>-3</v>
      </c>
      <c r="E36" s="72"/>
      <c r="F36" s="72"/>
      <c r="G36" s="101"/>
      <c r="H36" s="101"/>
    </row>
    <row r="38" spans="3:8" ht="36" x14ac:dyDescent="0.25">
      <c r="C38" s="70" t="s">
        <v>91</v>
      </c>
      <c r="D38" s="42" t="s">
        <v>136</v>
      </c>
    </row>
  </sheetData>
  <mergeCells count="16">
    <mergeCell ref="P18:Q18"/>
    <mergeCell ref="G19:H19"/>
    <mergeCell ref="G35:H35"/>
    <mergeCell ref="G36:H36"/>
    <mergeCell ref="I6:L6"/>
    <mergeCell ref="I7:L7"/>
    <mergeCell ref="I8:L8"/>
    <mergeCell ref="G4:G5"/>
    <mergeCell ref="H4:H5"/>
    <mergeCell ref="I4:L5"/>
    <mergeCell ref="C14:E14"/>
    <mergeCell ref="C15:D17"/>
    <mergeCell ref="F15:F17"/>
    <mergeCell ref="D4:D5"/>
    <mergeCell ref="E4:E5"/>
    <mergeCell ref="F4:F5"/>
  </mergeCells>
  <conditionalFormatting sqref="A1:XFD3 A4:I4 A5:B5 M4:XFD8 A9:XFD11 A15:C16 E15:XFD15 A17:B17 A6:C7 A8:B8 E16:E17 G16:XFD17 A37:XFD1048576 A35:G36 I35:XFD36 A31:XFD32 A30:D30 F30:XFD30 A34:XFD34 A33:D33 F33:XFD33 A18:XFD19 D5:H5 A13:XFD14 A12:D12 F12:XFD12 A23:XFD29 F22:Q22 A20:D20 F20:XFD21 S22:XFD22 A21:C22 E6:I6">
    <cfRule type="cellIs" dxfId="199" priority="33" operator="equal">
      <formula>"NO"</formula>
    </cfRule>
    <cfRule type="cellIs" dxfId="198" priority="34" operator="equal">
      <formula>"SI"</formula>
    </cfRule>
  </conditionalFormatting>
  <conditionalFormatting sqref="E7:I7">
    <cfRule type="cellIs" dxfId="197" priority="31" operator="equal">
      <formula>"NO"</formula>
    </cfRule>
    <cfRule type="cellIs" dxfId="196" priority="32" operator="equal">
      <formula>"SI"</formula>
    </cfRule>
  </conditionalFormatting>
  <conditionalFormatting sqref="D8:I8">
    <cfRule type="cellIs" dxfId="195" priority="29" operator="equal">
      <formula>"NO"</formula>
    </cfRule>
    <cfRule type="cellIs" dxfId="194" priority="30" operator="equal">
      <formula>"SI"</formula>
    </cfRule>
  </conditionalFormatting>
  <conditionalFormatting sqref="C8">
    <cfRule type="cellIs" dxfId="193" priority="27" operator="equal">
      <formula>"NO"</formula>
    </cfRule>
    <cfRule type="cellIs" dxfId="192" priority="28" operator="equal">
      <formula>"SI"</formula>
    </cfRule>
  </conditionalFormatting>
  <conditionalFormatting sqref="E30">
    <cfRule type="cellIs" dxfId="191" priority="25" operator="equal">
      <formula>"NO"</formula>
    </cfRule>
    <cfRule type="cellIs" dxfId="190" priority="26" operator="equal">
      <formula>"SI"</formula>
    </cfRule>
  </conditionalFormatting>
  <conditionalFormatting sqref="E33">
    <cfRule type="cellIs" dxfId="189" priority="23" operator="equal">
      <formula>"NO"</formula>
    </cfRule>
    <cfRule type="cellIs" dxfId="188" priority="24" operator="equal">
      <formula>"SI"</formula>
    </cfRule>
  </conditionalFormatting>
  <conditionalFormatting sqref="C5">
    <cfRule type="cellIs" dxfId="187" priority="21" operator="equal">
      <formula>"NO"</formula>
    </cfRule>
    <cfRule type="cellIs" dxfId="186" priority="22" operator="equal">
      <formula>"SI"</formula>
    </cfRule>
  </conditionalFormatting>
  <conditionalFormatting sqref="E12">
    <cfRule type="cellIs" dxfId="185" priority="17" operator="equal">
      <formula>"NO"</formula>
    </cfRule>
    <cfRule type="cellIs" dxfId="184" priority="18" operator="equal">
      <formula>"SI"</formula>
    </cfRule>
  </conditionalFormatting>
  <conditionalFormatting sqref="D22">
    <cfRule type="cellIs" dxfId="183" priority="15" operator="equal">
      <formula>"NO"</formula>
    </cfRule>
    <cfRule type="cellIs" dxfId="182" priority="16" operator="equal">
      <formula>"SI"</formula>
    </cfRule>
  </conditionalFormatting>
  <conditionalFormatting sqref="E21">
    <cfRule type="cellIs" dxfId="181" priority="5" operator="equal">
      <formula>"NO"</formula>
    </cfRule>
    <cfRule type="cellIs" dxfId="180" priority="6" operator="equal">
      <formula>"SI"</formula>
    </cfRule>
  </conditionalFormatting>
  <conditionalFormatting sqref="E22">
    <cfRule type="cellIs" dxfId="179" priority="13" operator="equal">
      <formula>"NO"</formula>
    </cfRule>
    <cfRule type="cellIs" dxfId="178" priority="14" operator="equal">
      <formula>"SI"</formula>
    </cfRule>
  </conditionalFormatting>
  <conditionalFormatting sqref="R22">
    <cfRule type="cellIs" dxfId="177" priority="11" operator="equal">
      <formula>"NO"</formula>
    </cfRule>
    <cfRule type="cellIs" dxfId="176" priority="12" operator="equal">
      <formula>"SI"</formula>
    </cfRule>
  </conditionalFormatting>
  <conditionalFormatting sqref="E20">
    <cfRule type="cellIs" dxfId="175" priority="9" operator="equal">
      <formula>"NO"</formula>
    </cfRule>
    <cfRule type="cellIs" dxfId="174" priority="10" operator="equal">
      <formula>"SI"</formula>
    </cfRule>
  </conditionalFormatting>
  <conditionalFormatting sqref="D21">
    <cfRule type="cellIs" dxfId="173" priority="7" operator="equal">
      <formula>"NO"</formula>
    </cfRule>
    <cfRule type="cellIs" dxfId="172" priority="8" operator="equal">
      <formula>"SI"</formula>
    </cfRule>
  </conditionalFormatting>
  <conditionalFormatting sqref="D6">
    <cfRule type="cellIs" dxfId="171" priority="3" operator="equal">
      <formula>"NO"</formula>
    </cfRule>
    <cfRule type="cellIs" dxfId="170" priority="4" operator="equal">
      <formula>"SI"</formula>
    </cfRule>
  </conditionalFormatting>
  <conditionalFormatting sqref="D7">
    <cfRule type="cellIs" dxfId="169" priority="1" operator="equal">
      <formula>"NO"</formula>
    </cfRule>
    <cfRule type="cellIs" dxfId="168" priority="2" operator="equal">
      <formula>"SI"</formula>
    </cfRule>
  </conditionalFormatting>
  <dataValidations count="1">
    <dataValidation type="list" allowBlank="1" showInputMessage="1" showErrorMessage="1" sqref="Q20:Q29">
      <formula1>$E$15:$E$17</formula1>
    </dataValidation>
  </dataValidations>
  <pageMargins left="0.7" right="0.7" top="0.75" bottom="0.75" header="0.3" footer="0.3"/>
  <pageSetup scale="21"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B2:Q31"/>
  <sheetViews>
    <sheetView zoomScale="85" zoomScaleNormal="85" zoomScaleSheetLayoutView="10" workbookViewId="0">
      <selection activeCell="A18" sqref="A18"/>
    </sheetView>
  </sheetViews>
  <sheetFormatPr baseColWidth="10" defaultColWidth="11.42578125" defaultRowHeight="15" x14ac:dyDescent="0.25"/>
  <cols>
    <col min="1" max="1" width="3.7109375" style="4" customWidth="1"/>
    <col min="2" max="2" width="11.42578125" style="11"/>
    <col min="3" max="3" width="39.28515625" style="4" bestFit="1" customWidth="1"/>
    <col min="4" max="4" width="33.85546875" style="4" customWidth="1"/>
    <col min="5" max="5" width="34.28515625" style="4" customWidth="1"/>
    <col min="6" max="6" width="32" style="4" customWidth="1"/>
    <col min="7" max="7" width="17.28515625" style="4" customWidth="1"/>
    <col min="8" max="8" width="16.28515625" style="4" customWidth="1"/>
    <col min="9" max="9" width="11.42578125" style="11"/>
    <col min="10" max="10" width="15.7109375" style="11" bestFit="1" customWidth="1"/>
    <col min="11" max="11" width="11.42578125" style="4"/>
    <col min="12" max="16" width="16.42578125" style="11" customWidth="1"/>
    <col min="17" max="17" width="62.7109375" style="4" customWidth="1"/>
    <col min="18" max="16384" width="11.42578125" style="4"/>
  </cols>
  <sheetData>
    <row r="2" spans="2:16" x14ac:dyDescent="0.25">
      <c r="B2" s="12" t="s">
        <v>69</v>
      </c>
      <c r="C2" s="3" t="s">
        <v>70</v>
      </c>
    </row>
    <row r="3" spans="2:16" ht="14.45" x14ac:dyDescent="0.35">
      <c r="B3" s="12"/>
      <c r="C3" s="3"/>
    </row>
    <row r="4" spans="2:16" ht="21" customHeight="1" x14ac:dyDescent="0.25">
      <c r="B4" s="12"/>
      <c r="C4" s="57" t="s">
        <v>102</v>
      </c>
      <c r="D4" s="96" t="s">
        <v>18</v>
      </c>
      <c r="E4" s="96" t="s">
        <v>7</v>
      </c>
      <c r="F4" s="96" t="s">
        <v>19</v>
      </c>
      <c r="G4" s="96" t="s">
        <v>63</v>
      </c>
      <c r="H4" s="96" t="s">
        <v>8</v>
      </c>
      <c r="I4" s="94" t="s">
        <v>9</v>
      </c>
      <c r="J4" s="94"/>
      <c r="K4" s="94"/>
      <c r="L4" s="94"/>
    </row>
    <row r="5" spans="2:16" ht="35.25" customHeight="1" x14ac:dyDescent="0.25">
      <c r="B5" s="12"/>
      <c r="C5" s="26" t="s">
        <v>259</v>
      </c>
      <c r="D5" s="97"/>
      <c r="E5" s="97"/>
      <c r="F5" s="97" t="s">
        <v>19</v>
      </c>
      <c r="G5" s="97"/>
      <c r="H5" s="97"/>
      <c r="I5" s="94"/>
      <c r="J5" s="94"/>
      <c r="K5" s="94"/>
      <c r="L5" s="94"/>
    </row>
    <row r="6" spans="2:16" ht="36" x14ac:dyDescent="0.25">
      <c r="C6" s="2" t="s">
        <v>103</v>
      </c>
      <c r="D6" s="71" t="s">
        <v>153</v>
      </c>
      <c r="E6" s="71" t="s">
        <v>260</v>
      </c>
      <c r="F6" s="9">
        <v>38863</v>
      </c>
      <c r="G6" s="71">
        <v>206</v>
      </c>
      <c r="H6" s="42" t="s">
        <v>150</v>
      </c>
      <c r="I6" s="93" t="s">
        <v>261</v>
      </c>
      <c r="J6" s="93"/>
      <c r="K6" s="93"/>
      <c r="L6" s="93"/>
    </row>
    <row r="7" spans="2:16" ht="63" customHeight="1" x14ac:dyDescent="0.25">
      <c r="C7" s="2" t="s">
        <v>104</v>
      </c>
      <c r="D7" s="71" t="s">
        <v>150</v>
      </c>
      <c r="E7" s="71" t="s">
        <v>150</v>
      </c>
      <c r="F7" s="9" t="s">
        <v>150</v>
      </c>
      <c r="G7" s="71" t="s">
        <v>150</v>
      </c>
      <c r="H7" s="42" t="s">
        <v>150</v>
      </c>
      <c r="I7" s="93" t="s">
        <v>243</v>
      </c>
      <c r="J7" s="93"/>
      <c r="K7" s="93"/>
      <c r="L7" s="93"/>
    </row>
    <row r="8" spans="2:16" ht="36" x14ac:dyDescent="0.25">
      <c r="C8" s="2" t="s">
        <v>105</v>
      </c>
      <c r="D8" s="71" t="s">
        <v>150</v>
      </c>
      <c r="E8" s="71" t="s">
        <v>150</v>
      </c>
      <c r="F8" s="9" t="s">
        <v>150</v>
      </c>
      <c r="G8" s="71" t="s">
        <v>150</v>
      </c>
      <c r="H8" s="58"/>
      <c r="I8" s="93"/>
      <c r="J8" s="93"/>
      <c r="K8" s="93"/>
      <c r="L8" s="93"/>
    </row>
    <row r="9" spans="2:16" ht="45" x14ac:dyDescent="0.25">
      <c r="C9" s="2" t="s">
        <v>107</v>
      </c>
      <c r="D9" s="71" t="s">
        <v>150</v>
      </c>
      <c r="E9" s="71" t="s">
        <v>150</v>
      </c>
      <c r="F9" s="9" t="s">
        <v>150</v>
      </c>
      <c r="G9" s="71" t="s">
        <v>150</v>
      </c>
      <c r="H9" s="58"/>
      <c r="I9" s="93"/>
      <c r="J9" s="93"/>
      <c r="K9" s="93"/>
      <c r="L9" s="93"/>
    </row>
    <row r="10" spans="2:16" ht="14.45" x14ac:dyDescent="0.35">
      <c r="C10" s="14"/>
      <c r="D10" s="14"/>
      <c r="E10" s="14"/>
      <c r="F10" s="14"/>
      <c r="G10" s="14"/>
      <c r="H10" s="14"/>
    </row>
    <row r="11" spans="2:16" ht="36" x14ac:dyDescent="0.25">
      <c r="C11" s="2" t="s">
        <v>76</v>
      </c>
      <c r="D11" s="42" t="s">
        <v>150</v>
      </c>
      <c r="E11" s="14"/>
      <c r="F11" s="14"/>
      <c r="G11" s="14"/>
      <c r="H11" s="14"/>
    </row>
    <row r="12" spans="2:16" ht="60" x14ac:dyDescent="0.25">
      <c r="C12" s="2" t="s">
        <v>86</v>
      </c>
      <c r="D12" s="42" t="s">
        <v>150</v>
      </c>
      <c r="E12" s="14"/>
      <c r="F12" s="14"/>
      <c r="G12" s="14"/>
      <c r="H12" s="14"/>
    </row>
    <row r="13" spans="2:16" ht="45" x14ac:dyDescent="0.25">
      <c r="C13" s="2" t="s">
        <v>80</v>
      </c>
      <c r="D13" s="42" t="s">
        <v>150</v>
      </c>
      <c r="E13" s="14" t="s">
        <v>262</v>
      </c>
      <c r="F13" s="14"/>
      <c r="G13" s="14"/>
      <c r="H13" s="14"/>
    </row>
    <row r="15" spans="2:16" ht="45" customHeight="1" x14ac:dyDescent="0.25">
      <c r="C15" s="95" t="s">
        <v>108</v>
      </c>
      <c r="D15" s="95"/>
      <c r="E15" s="95"/>
    </row>
    <row r="16" spans="2:16" x14ac:dyDescent="0.25">
      <c r="P16" s="69" t="s">
        <v>22</v>
      </c>
    </row>
    <row r="17" spans="2:17" ht="60" x14ac:dyDescent="0.25">
      <c r="B17" s="4"/>
      <c r="C17" s="69" t="s">
        <v>15</v>
      </c>
      <c r="D17" s="69" t="s">
        <v>77</v>
      </c>
      <c r="E17" s="69" t="s">
        <v>78</v>
      </c>
      <c r="F17" s="69" t="s">
        <v>79</v>
      </c>
      <c r="G17" s="94" t="s">
        <v>5</v>
      </c>
      <c r="H17" s="94"/>
      <c r="I17" s="69" t="s">
        <v>10</v>
      </c>
      <c r="J17" s="69" t="s">
        <v>11</v>
      </c>
      <c r="K17" s="69" t="s">
        <v>12</v>
      </c>
      <c r="L17" s="69" t="s">
        <v>16</v>
      </c>
      <c r="M17" s="69" t="s">
        <v>20</v>
      </c>
      <c r="N17" s="69" t="s">
        <v>21</v>
      </c>
      <c r="O17" s="69" t="s">
        <v>8</v>
      </c>
      <c r="P17" s="69" t="s">
        <v>13</v>
      </c>
      <c r="Q17" s="69" t="s">
        <v>9</v>
      </c>
    </row>
    <row r="18" spans="2:17" ht="195" x14ac:dyDescent="0.25">
      <c r="B18" s="4"/>
      <c r="C18" s="16">
        <v>1</v>
      </c>
      <c r="D18" s="8" t="s">
        <v>253</v>
      </c>
      <c r="E18" s="8" t="s">
        <v>259</v>
      </c>
      <c r="F18" s="71" t="s">
        <v>150</v>
      </c>
      <c r="G18" s="9">
        <v>39826</v>
      </c>
      <c r="H18" s="9">
        <v>41599</v>
      </c>
      <c r="I18" s="24">
        <f t="shared" ref="I18:I27" si="0">+H18-G18</f>
        <v>1773</v>
      </c>
      <c r="J18" s="25">
        <f>+I18/30</f>
        <v>59.1</v>
      </c>
      <c r="K18" s="63"/>
      <c r="L18" s="71" t="s">
        <v>136</v>
      </c>
      <c r="M18" s="71">
        <v>216</v>
      </c>
      <c r="N18" s="71">
        <v>216</v>
      </c>
      <c r="O18" s="71" t="s">
        <v>150</v>
      </c>
      <c r="P18" s="71"/>
      <c r="Q18" s="7" t="s">
        <v>206</v>
      </c>
    </row>
    <row r="19" spans="2:17" x14ac:dyDescent="0.25">
      <c r="B19" s="4"/>
      <c r="C19" s="16">
        <v>2</v>
      </c>
      <c r="D19" s="15"/>
      <c r="E19" s="15"/>
      <c r="F19" s="71"/>
      <c r="G19" s="9"/>
      <c r="H19" s="9"/>
      <c r="I19" s="24">
        <f>+H19-G19</f>
        <v>0</v>
      </c>
      <c r="J19" s="25">
        <f>+I19/30</f>
        <v>0</v>
      </c>
      <c r="K19" s="18">
        <f t="shared" ref="K19:K27" si="1">+J19/12</f>
        <v>0</v>
      </c>
      <c r="L19" s="71"/>
      <c r="M19" s="71"/>
      <c r="N19" s="71"/>
      <c r="O19" s="71"/>
      <c r="P19" s="71"/>
      <c r="Q19" s="7"/>
    </row>
    <row r="20" spans="2:17" x14ac:dyDescent="0.25">
      <c r="B20" s="4"/>
      <c r="C20" s="16">
        <v>3</v>
      </c>
      <c r="D20" s="15"/>
      <c r="E20" s="15"/>
      <c r="F20" s="71"/>
      <c r="G20" s="9"/>
      <c r="H20" s="9"/>
      <c r="I20" s="24">
        <f t="shared" si="0"/>
        <v>0</v>
      </c>
      <c r="J20" s="25">
        <f t="shared" ref="J20:J27" si="2">+I20/30</f>
        <v>0</v>
      </c>
      <c r="K20" s="18">
        <f t="shared" si="1"/>
        <v>0</v>
      </c>
      <c r="L20" s="71"/>
      <c r="M20" s="71"/>
      <c r="N20" s="71"/>
      <c r="O20" s="71"/>
      <c r="P20" s="71"/>
      <c r="Q20" s="7"/>
    </row>
    <row r="21" spans="2:17" x14ac:dyDescent="0.25">
      <c r="B21" s="4"/>
      <c r="C21" s="16">
        <v>4</v>
      </c>
      <c r="D21" s="15"/>
      <c r="E21" s="15"/>
      <c r="F21" s="71"/>
      <c r="G21" s="9"/>
      <c r="H21" s="9"/>
      <c r="I21" s="24">
        <f t="shared" si="0"/>
        <v>0</v>
      </c>
      <c r="J21" s="25">
        <f t="shared" si="2"/>
        <v>0</v>
      </c>
      <c r="K21" s="18">
        <f t="shared" si="1"/>
        <v>0</v>
      </c>
      <c r="L21" s="71"/>
      <c r="M21" s="71"/>
      <c r="N21" s="71"/>
      <c r="O21" s="71"/>
      <c r="P21" s="71"/>
      <c r="Q21" s="7"/>
    </row>
    <row r="22" spans="2:17" x14ac:dyDescent="0.25">
      <c r="B22" s="4"/>
      <c r="C22" s="16">
        <v>5</v>
      </c>
      <c r="D22" s="15"/>
      <c r="E22" s="15"/>
      <c r="F22" s="71"/>
      <c r="G22" s="9"/>
      <c r="H22" s="9"/>
      <c r="I22" s="24">
        <f t="shared" si="0"/>
        <v>0</v>
      </c>
      <c r="J22" s="25">
        <f t="shared" si="2"/>
        <v>0</v>
      </c>
      <c r="K22" s="18">
        <f t="shared" si="1"/>
        <v>0</v>
      </c>
      <c r="L22" s="71"/>
      <c r="M22" s="71"/>
      <c r="N22" s="71"/>
      <c r="O22" s="71"/>
      <c r="P22" s="71"/>
      <c r="Q22" s="7"/>
    </row>
    <row r="23" spans="2:17" x14ac:dyDescent="0.25">
      <c r="B23" s="4"/>
      <c r="C23" s="16">
        <v>6</v>
      </c>
      <c r="D23" s="15"/>
      <c r="E23" s="15"/>
      <c r="F23" s="71"/>
      <c r="G23" s="9"/>
      <c r="H23" s="9"/>
      <c r="I23" s="24">
        <f t="shared" si="0"/>
        <v>0</v>
      </c>
      <c r="J23" s="25">
        <f t="shared" si="2"/>
        <v>0</v>
      </c>
      <c r="K23" s="18">
        <f t="shared" si="1"/>
        <v>0</v>
      </c>
      <c r="L23" s="71"/>
      <c r="M23" s="71"/>
      <c r="N23" s="71"/>
      <c r="O23" s="71"/>
      <c r="P23" s="71"/>
      <c r="Q23" s="7"/>
    </row>
    <row r="24" spans="2:17" x14ac:dyDescent="0.25">
      <c r="B24" s="4"/>
      <c r="C24" s="16">
        <v>7</v>
      </c>
      <c r="D24" s="15"/>
      <c r="E24" s="15"/>
      <c r="F24" s="71"/>
      <c r="G24" s="17"/>
      <c r="H24" s="17"/>
      <c r="I24" s="24">
        <f>+H24-G24</f>
        <v>0</v>
      </c>
      <c r="J24" s="25">
        <f>+I24/30</f>
        <v>0</v>
      </c>
      <c r="K24" s="18">
        <f t="shared" si="1"/>
        <v>0</v>
      </c>
      <c r="L24" s="71"/>
      <c r="M24" s="71"/>
      <c r="N24" s="71"/>
      <c r="O24" s="71"/>
      <c r="P24" s="71"/>
      <c r="Q24" s="7"/>
    </row>
    <row r="25" spans="2:17" x14ac:dyDescent="0.25">
      <c r="B25" s="4"/>
      <c r="C25" s="16">
        <v>8</v>
      </c>
      <c r="D25" s="15"/>
      <c r="E25" s="15"/>
      <c r="F25" s="71"/>
      <c r="G25" s="17"/>
      <c r="H25" s="17"/>
      <c r="I25" s="24">
        <f>+H25-G25</f>
        <v>0</v>
      </c>
      <c r="J25" s="25">
        <f>+I25/30</f>
        <v>0</v>
      </c>
      <c r="K25" s="18">
        <f t="shared" si="1"/>
        <v>0</v>
      </c>
      <c r="L25" s="71"/>
      <c r="M25" s="71"/>
      <c r="N25" s="71"/>
      <c r="O25" s="71"/>
      <c r="P25" s="71"/>
      <c r="Q25" s="7"/>
    </row>
    <row r="26" spans="2:17" x14ac:dyDescent="0.25">
      <c r="B26" s="4"/>
      <c r="C26" s="16">
        <v>9</v>
      </c>
      <c r="D26" s="15"/>
      <c r="E26" s="15"/>
      <c r="F26" s="71"/>
      <c r="G26" s="9"/>
      <c r="H26" s="9"/>
      <c r="I26" s="24">
        <f t="shared" si="0"/>
        <v>0</v>
      </c>
      <c r="J26" s="25">
        <f t="shared" si="2"/>
        <v>0</v>
      </c>
      <c r="K26" s="18">
        <f t="shared" si="1"/>
        <v>0</v>
      </c>
      <c r="L26" s="71"/>
      <c r="M26" s="71"/>
      <c r="N26" s="71"/>
      <c r="O26" s="71"/>
      <c r="P26" s="71"/>
      <c r="Q26" s="7"/>
    </row>
    <row r="27" spans="2:17" x14ac:dyDescent="0.25">
      <c r="B27" s="4"/>
      <c r="C27" s="16">
        <v>10</v>
      </c>
      <c r="D27" s="8"/>
      <c r="E27" s="15"/>
      <c r="F27" s="71"/>
      <c r="G27" s="9"/>
      <c r="H27" s="9"/>
      <c r="I27" s="24">
        <f t="shared" si="0"/>
        <v>0</v>
      </c>
      <c r="J27" s="25">
        <f t="shared" si="2"/>
        <v>0</v>
      </c>
      <c r="K27" s="18">
        <f t="shared" si="1"/>
        <v>0</v>
      </c>
      <c r="L27" s="71"/>
      <c r="M27" s="71"/>
      <c r="N27" s="71"/>
      <c r="O27" s="71"/>
      <c r="P27" s="71"/>
      <c r="Q27" s="7"/>
    </row>
    <row r="28" spans="2:17" ht="33" customHeight="1" x14ac:dyDescent="0.2">
      <c r="E28" s="54" t="s">
        <v>132</v>
      </c>
      <c r="K28" s="18">
        <f>SUM(K18:K27)</f>
        <v>0</v>
      </c>
    </row>
    <row r="29" spans="2:17" ht="36" x14ac:dyDescent="0.25">
      <c r="C29" s="70" t="s">
        <v>23</v>
      </c>
      <c r="D29" s="72">
        <f>+K28</f>
        <v>0</v>
      </c>
      <c r="E29" s="42" t="s">
        <v>150</v>
      </c>
    </row>
    <row r="30" spans="2:17" x14ac:dyDescent="0.25">
      <c r="C30" s="70" t="s">
        <v>24</v>
      </c>
      <c r="D30" s="71">
        <v>4</v>
      </c>
    </row>
    <row r="31" spans="2:17" x14ac:dyDescent="0.2">
      <c r="C31" s="70" t="s">
        <v>25</v>
      </c>
      <c r="D31" s="72">
        <f>+D29-D30</f>
        <v>-4</v>
      </c>
      <c r="E31" s="54"/>
    </row>
  </sheetData>
  <mergeCells count="12">
    <mergeCell ref="I4:L5"/>
    <mergeCell ref="G17:H17"/>
    <mergeCell ref="D4:D5"/>
    <mergeCell ref="E4:E5"/>
    <mergeCell ref="F4:F5"/>
    <mergeCell ref="G4:G5"/>
    <mergeCell ref="H4:H5"/>
    <mergeCell ref="I6:L6"/>
    <mergeCell ref="I7:L7"/>
    <mergeCell ref="I8:L8"/>
    <mergeCell ref="I9:L9"/>
    <mergeCell ref="C15:E15"/>
  </mergeCells>
  <conditionalFormatting sqref="A4:I4 A5:H5 A6:I6 A7:C8 A1:XFD3 M4:XFD9 A9:B9 A29:XFD1048576 A28:D28 F28:XFD28 A10:XFD17 A19:XFD27 A18:C18 F18:P18 R18:XFD18">
    <cfRule type="cellIs" dxfId="167" priority="21" operator="equal">
      <formula>"NO"</formula>
    </cfRule>
    <cfRule type="cellIs" dxfId="166" priority="22" operator="equal">
      <formula>"SI"</formula>
    </cfRule>
  </conditionalFormatting>
  <conditionalFormatting sqref="C9">
    <cfRule type="cellIs" dxfId="165" priority="19" operator="equal">
      <formula>"NO"</formula>
    </cfRule>
    <cfRule type="cellIs" dxfId="164" priority="20" operator="equal">
      <formula>"SI"</formula>
    </cfRule>
  </conditionalFormatting>
  <conditionalFormatting sqref="E7:H7">
    <cfRule type="cellIs" dxfId="163" priority="17" operator="equal">
      <formula>"NO"</formula>
    </cfRule>
    <cfRule type="cellIs" dxfId="162" priority="18" operator="equal">
      <formula>"SI"</formula>
    </cfRule>
  </conditionalFormatting>
  <conditionalFormatting sqref="D8:I8">
    <cfRule type="cellIs" dxfId="161" priority="15" operator="equal">
      <formula>"NO"</formula>
    </cfRule>
    <cfRule type="cellIs" dxfId="160" priority="16" operator="equal">
      <formula>"SI"</formula>
    </cfRule>
  </conditionalFormatting>
  <conditionalFormatting sqref="D9:I9">
    <cfRule type="cellIs" dxfId="159" priority="13" operator="equal">
      <formula>"NO"</formula>
    </cfRule>
    <cfRule type="cellIs" dxfId="158" priority="14" operator="equal">
      <formula>"SI"</formula>
    </cfRule>
  </conditionalFormatting>
  <conditionalFormatting sqref="E28">
    <cfRule type="cellIs" dxfId="157" priority="11" operator="equal">
      <formula>"NO"</formula>
    </cfRule>
    <cfRule type="cellIs" dxfId="156" priority="12" operator="equal">
      <formula>"SI"</formula>
    </cfRule>
  </conditionalFormatting>
  <conditionalFormatting sqref="Q18">
    <cfRule type="cellIs" dxfId="155" priority="1" operator="equal">
      <formula>"NO"</formula>
    </cfRule>
    <cfRule type="cellIs" dxfId="154" priority="2" operator="equal">
      <formula>"SI"</formula>
    </cfRule>
  </conditionalFormatting>
  <conditionalFormatting sqref="D7">
    <cfRule type="cellIs" dxfId="153" priority="9" operator="equal">
      <formula>"NO"</formula>
    </cfRule>
    <cfRule type="cellIs" dxfId="152" priority="10" operator="equal">
      <formula>"SI"</formula>
    </cfRule>
  </conditionalFormatting>
  <conditionalFormatting sqref="I7">
    <cfRule type="cellIs" dxfId="151" priority="7" operator="equal">
      <formula>"NO"</formula>
    </cfRule>
    <cfRule type="cellIs" dxfId="150" priority="8" operator="equal">
      <formula>"SI"</formula>
    </cfRule>
  </conditionalFormatting>
  <conditionalFormatting sqref="D18">
    <cfRule type="cellIs" dxfId="149" priority="5" operator="equal">
      <formula>"NO"</formula>
    </cfRule>
    <cfRule type="cellIs" dxfId="148" priority="6" operator="equal">
      <formula>"SI"</formula>
    </cfRule>
  </conditionalFormatting>
  <conditionalFormatting sqref="E18">
    <cfRule type="cellIs" dxfId="147" priority="3" operator="equal">
      <formula>"NO"</formula>
    </cfRule>
    <cfRule type="cellIs" dxfId="146" priority="4" operator="equal">
      <formula>"SI"</formula>
    </cfRule>
  </conditionalFormatting>
  <pageMargins left="0.7" right="0.7" top="0.75" bottom="0.75" header="0.3" footer="0.3"/>
  <pageSetup scale="21"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P134"/>
  <sheetViews>
    <sheetView workbookViewId="0">
      <selection activeCell="D34" sqref="D34:D35"/>
    </sheetView>
  </sheetViews>
  <sheetFormatPr baseColWidth="10" defaultColWidth="11.42578125" defaultRowHeight="15" x14ac:dyDescent="0.25"/>
  <cols>
    <col min="1" max="1" width="2.5703125" style="82" customWidth="1"/>
    <col min="2" max="2" width="64.5703125" style="84" customWidth="1"/>
    <col min="3" max="3" width="40.7109375" style="84" customWidth="1"/>
    <col min="4" max="4" width="22.5703125" style="84" customWidth="1"/>
    <col min="5" max="5" width="47.85546875" style="82" customWidth="1"/>
    <col min="6" max="16" width="11.42578125" style="82"/>
    <col min="17" max="16384" width="11.42578125" style="84"/>
  </cols>
  <sheetData>
    <row r="1" spans="2:5" s="82" customFormat="1" ht="14.45" x14ac:dyDescent="0.35"/>
    <row r="2" spans="2:5" ht="15.75" x14ac:dyDescent="0.25">
      <c r="B2" s="106" t="s">
        <v>109</v>
      </c>
      <c r="C2" s="106"/>
      <c r="D2" s="106"/>
      <c r="E2" s="106"/>
    </row>
    <row r="3" spans="2:5" ht="15.75" x14ac:dyDescent="0.25">
      <c r="B3" s="35" t="s">
        <v>29</v>
      </c>
      <c r="C3" s="35" t="s">
        <v>113</v>
      </c>
      <c r="D3" s="36" t="s">
        <v>32</v>
      </c>
      <c r="E3" s="36" t="s">
        <v>9</v>
      </c>
    </row>
    <row r="4" spans="2:5" ht="16.5" x14ac:dyDescent="0.25">
      <c r="B4" s="32" t="s">
        <v>110</v>
      </c>
      <c r="C4" s="33">
        <v>15</v>
      </c>
      <c r="D4" s="104">
        <v>0</v>
      </c>
      <c r="E4" s="83"/>
    </row>
    <row r="5" spans="2:5" ht="16.5" x14ac:dyDescent="0.25">
      <c r="B5" s="32" t="s">
        <v>111</v>
      </c>
      <c r="C5" s="33">
        <v>25</v>
      </c>
      <c r="D5" s="105"/>
      <c r="E5" s="83"/>
    </row>
    <row r="6" spans="2:5" ht="15.75" x14ac:dyDescent="0.25">
      <c r="B6" s="30" t="s">
        <v>112</v>
      </c>
      <c r="C6" s="31" t="s">
        <v>34</v>
      </c>
      <c r="D6" s="31" t="s">
        <v>32</v>
      </c>
      <c r="E6" s="36" t="s">
        <v>9</v>
      </c>
    </row>
    <row r="7" spans="2:5" ht="16.5" x14ac:dyDescent="0.25">
      <c r="B7" s="32" t="s">
        <v>110</v>
      </c>
      <c r="C7" s="33">
        <v>30</v>
      </c>
      <c r="D7" s="104">
        <v>0</v>
      </c>
      <c r="E7" s="83"/>
    </row>
    <row r="8" spans="2:5" ht="16.5" x14ac:dyDescent="0.25">
      <c r="B8" s="32" t="s">
        <v>111</v>
      </c>
      <c r="C8" s="33">
        <v>50</v>
      </c>
      <c r="D8" s="105"/>
      <c r="E8" s="83"/>
    </row>
    <row r="9" spans="2:5" ht="15.75" x14ac:dyDescent="0.25">
      <c r="B9" s="30" t="s">
        <v>31</v>
      </c>
      <c r="C9" s="35" t="s">
        <v>113</v>
      </c>
      <c r="D9" s="31" t="s">
        <v>32</v>
      </c>
      <c r="E9" s="36" t="s">
        <v>9</v>
      </c>
    </row>
    <row r="10" spans="2:5" ht="15.75" customHeight="1" x14ac:dyDescent="0.25">
      <c r="B10" s="33" t="s">
        <v>114</v>
      </c>
      <c r="C10" s="33">
        <v>15</v>
      </c>
      <c r="D10" s="104">
        <v>15</v>
      </c>
      <c r="E10" s="38"/>
    </row>
    <row r="11" spans="2:5" ht="31.5" x14ac:dyDescent="0.25">
      <c r="B11" s="33" t="s">
        <v>115</v>
      </c>
      <c r="C11" s="33">
        <v>25</v>
      </c>
      <c r="D11" s="105"/>
      <c r="E11" s="38"/>
    </row>
    <row r="12" spans="2:5" s="82" customFormat="1" ht="15.75" x14ac:dyDescent="0.25">
      <c r="B12" s="106" t="s">
        <v>116</v>
      </c>
      <c r="C12" s="106"/>
      <c r="D12" s="106"/>
      <c r="E12" s="106"/>
    </row>
    <row r="13" spans="2:5" s="82" customFormat="1" ht="15.75" x14ac:dyDescent="0.25">
      <c r="B13" s="30" t="s">
        <v>29</v>
      </c>
      <c r="C13" s="30" t="s">
        <v>35</v>
      </c>
      <c r="D13" s="31" t="s">
        <v>32</v>
      </c>
      <c r="E13" s="31" t="s">
        <v>9</v>
      </c>
    </row>
    <row r="14" spans="2:5" s="82" customFormat="1" ht="16.5" x14ac:dyDescent="0.25">
      <c r="B14" s="32" t="s">
        <v>110</v>
      </c>
      <c r="C14" s="33">
        <v>15</v>
      </c>
      <c r="D14" s="104">
        <v>0</v>
      </c>
      <c r="E14" s="83"/>
    </row>
    <row r="15" spans="2:5" s="82" customFormat="1" ht="16.5" x14ac:dyDescent="0.25">
      <c r="B15" s="32" t="s">
        <v>111</v>
      </c>
      <c r="C15" s="33">
        <v>25</v>
      </c>
      <c r="D15" s="105"/>
      <c r="E15" s="83"/>
    </row>
    <row r="16" spans="2:5" s="82" customFormat="1" ht="15.75" x14ac:dyDescent="0.25">
      <c r="B16" s="30" t="s">
        <v>31</v>
      </c>
      <c r="C16" s="31" t="s">
        <v>34</v>
      </c>
      <c r="D16" s="31" t="s">
        <v>32</v>
      </c>
      <c r="E16" s="31" t="s">
        <v>9</v>
      </c>
    </row>
    <row r="17" spans="2:5" s="82" customFormat="1" ht="31.5" x14ac:dyDescent="0.25">
      <c r="B17" s="33" t="s">
        <v>117</v>
      </c>
      <c r="C17" s="33">
        <v>15</v>
      </c>
      <c r="D17" s="104">
        <v>0</v>
      </c>
      <c r="E17" s="83"/>
    </row>
    <row r="18" spans="2:5" s="82" customFormat="1" ht="31.5" x14ac:dyDescent="0.25">
      <c r="B18" s="33" t="s">
        <v>115</v>
      </c>
      <c r="C18" s="33">
        <v>25</v>
      </c>
      <c r="D18" s="105"/>
      <c r="E18" s="83"/>
    </row>
    <row r="19" spans="2:5" s="82" customFormat="1" ht="16.5" customHeight="1" x14ac:dyDescent="0.25">
      <c r="B19" s="106" t="s">
        <v>118</v>
      </c>
      <c r="C19" s="106"/>
      <c r="D19" s="106"/>
      <c r="E19" s="106"/>
    </row>
    <row r="20" spans="2:5" s="82" customFormat="1" ht="15.75" x14ac:dyDescent="0.25">
      <c r="B20" s="34" t="s">
        <v>29</v>
      </c>
      <c r="C20" s="31" t="s">
        <v>33</v>
      </c>
      <c r="D20" s="31" t="s">
        <v>32</v>
      </c>
      <c r="E20" s="31" t="s">
        <v>9</v>
      </c>
    </row>
    <row r="21" spans="2:5" s="82" customFormat="1" ht="16.5" x14ac:dyDescent="0.25">
      <c r="B21" s="32" t="s">
        <v>119</v>
      </c>
      <c r="C21" s="33">
        <v>10</v>
      </c>
      <c r="D21" s="104">
        <v>0</v>
      </c>
      <c r="E21" s="83"/>
    </row>
    <row r="22" spans="2:5" s="82" customFormat="1" ht="16.5" x14ac:dyDescent="0.25">
      <c r="B22" s="32" t="s">
        <v>30</v>
      </c>
      <c r="C22" s="33">
        <v>15</v>
      </c>
      <c r="D22" s="105"/>
      <c r="E22" s="83"/>
    </row>
    <row r="23" spans="2:5" s="82" customFormat="1" ht="15.75" x14ac:dyDescent="0.25">
      <c r="B23" s="34" t="s">
        <v>112</v>
      </c>
      <c r="C23" s="31" t="s">
        <v>33</v>
      </c>
      <c r="D23" s="31" t="s">
        <v>32</v>
      </c>
      <c r="E23" s="31" t="s">
        <v>9</v>
      </c>
    </row>
    <row r="24" spans="2:5" s="82" customFormat="1" ht="16.5" x14ac:dyDescent="0.25">
      <c r="B24" s="32" t="s">
        <v>119</v>
      </c>
      <c r="C24" s="33">
        <v>15</v>
      </c>
      <c r="D24" s="104">
        <v>0</v>
      </c>
      <c r="E24" s="83"/>
    </row>
    <row r="25" spans="2:5" s="82" customFormat="1" ht="16.5" x14ac:dyDescent="0.25">
      <c r="B25" s="32" t="s">
        <v>30</v>
      </c>
      <c r="C25" s="33">
        <v>20</v>
      </c>
      <c r="D25" s="105"/>
      <c r="E25" s="83"/>
    </row>
    <row r="26" spans="2:5" s="82" customFormat="1" ht="15.75" x14ac:dyDescent="0.25">
      <c r="B26" s="34" t="s">
        <v>36</v>
      </c>
      <c r="C26" s="31" t="s">
        <v>33</v>
      </c>
      <c r="D26" s="31" t="s">
        <v>32</v>
      </c>
      <c r="E26" s="31" t="s">
        <v>9</v>
      </c>
    </row>
    <row r="27" spans="2:5" s="82" customFormat="1" ht="31.5" x14ac:dyDescent="0.25">
      <c r="B27" s="33" t="s">
        <v>120</v>
      </c>
      <c r="C27" s="33">
        <v>10</v>
      </c>
      <c r="D27" s="104">
        <v>15</v>
      </c>
      <c r="E27" s="31"/>
    </row>
    <row r="28" spans="2:5" s="82" customFormat="1" ht="15.75" x14ac:dyDescent="0.25">
      <c r="B28" s="33" t="s">
        <v>121</v>
      </c>
      <c r="C28" s="33">
        <v>15</v>
      </c>
      <c r="D28" s="105"/>
      <c r="E28" s="83"/>
    </row>
    <row r="29" spans="2:5" s="82" customFormat="1" ht="15.75" x14ac:dyDescent="0.25">
      <c r="B29" s="106" t="s">
        <v>122</v>
      </c>
      <c r="C29" s="106"/>
      <c r="D29" s="106"/>
      <c r="E29" s="106"/>
    </row>
    <row r="30" spans="2:5" s="82" customFormat="1" ht="15.75" x14ac:dyDescent="0.25">
      <c r="B30" s="30" t="s">
        <v>29</v>
      </c>
      <c r="C30" s="30" t="s">
        <v>35</v>
      </c>
      <c r="D30" s="31" t="s">
        <v>32</v>
      </c>
      <c r="E30" s="31" t="s">
        <v>9</v>
      </c>
    </row>
    <row r="31" spans="2:5" s="82" customFormat="1" ht="16.5" x14ac:dyDescent="0.25">
      <c r="B31" s="32" t="s">
        <v>119</v>
      </c>
      <c r="C31" s="33">
        <v>15</v>
      </c>
      <c r="D31" s="104">
        <v>0</v>
      </c>
      <c r="E31" s="83"/>
    </row>
    <row r="32" spans="2:5" s="82" customFormat="1" ht="16.5" x14ac:dyDescent="0.25">
      <c r="B32" s="32" t="s">
        <v>30</v>
      </c>
      <c r="C32" s="33">
        <v>25</v>
      </c>
      <c r="D32" s="105"/>
      <c r="E32" s="83"/>
    </row>
    <row r="33" spans="2:5" s="82" customFormat="1" ht="15.75" x14ac:dyDescent="0.25">
      <c r="B33" s="30" t="s">
        <v>31</v>
      </c>
      <c r="C33" s="31" t="s">
        <v>34</v>
      </c>
      <c r="D33" s="31" t="s">
        <v>32</v>
      </c>
      <c r="E33" s="31" t="s">
        <v>9</v>
      </c>
    </row>
    <row r="34" spans="2:5" s="82" customFormat="1" ht="15.75" x14ac:dyDescent="0.25">
      <c r="B34" s="33" t="s">
        <v>105</v>
      </c>
      <c r="C34" s="33">
        <v>15</v>
      </c>
      <c r="D34" s="104">
        <v>0</v>
      </c>
      <c r="E34" s="83"/>
    </row>
    <row r="35" spans="2:5" s="82" customFormat="1" ht="31.5" x14ac:dyDescent="0.25">
      <c r="B35" s="33" t="s">
        <v>106</v>
      </c>
      <c r="C35" s="33">
        <v>25</v>
      </c>
      <c r="D35" s="105"/>
      <c r="E35" s="83"/>
    </row>
    <row r="36" spans="2:5" s="82" customFormat="1" ht="30.75" customHeight="1" x14ac:dyDescent="0.25">
      <c r="D36" s="37">
        <f>SUM(D3:D35)</f>
        <v>30</v>
      </c>
    </row>
    <row r="37" spans="2:5" s="82" customFormat="1" x14ac:dyDescent="0.25"/>
    <row r="38" spans="2:5" s="82" customFormat="1" x14ac:dyDescent="0.25"/>
    <row r="39" spans="2:5" s="82" customFormat="1" x14ac:dyDescent="0.25"/>
    <row r="40" spans="2:5" s="82" customFormat="1" x14ac:dyDescent="0.25"/>
    <row r="41" spans="2:5" s="82" customFormat="1" x14ac:dyDescent="0.25"/>
    <row r="42" spans="2:5" s="82" customFormat="1" x14ac:dyDescent="0.25"/>
    <row r="43" spans="2:5" s="82" customFormat="1" x14ac:dyDescent="0.25"/>
    <row r="44" spans="2:5" s="82" customFormat="1" x14ac:dyDescent="0.25"/>
    <row r="45" spans="2:5" s="82" customFormat="1" x14ac:dyDescent="0.25"/>
    <row r="46" spans="2:5" s="82" customFormat="1" x14ac:dyDescent="0.25"/>
    <row r="47" spans="2:5" s="82" customFormat="1" x14ac:dyDescent="0.25"/>
    <row r="48" spans="2:5" s="82" customFormat="1" x14ac:dyDescent="0.25"/>
    <row r="49" s="82" customFormat="1" x14ac:dyDescent="0.25"/>
    <row r="50" s="82" customFormat="1" x14ac:dyDescent="0.25"/>
    <row r="51" s="82" customFormat="1" x14ac:dyDescent="0.25"/>
    <row r="52" s="82" customFormat="1" x14ac:dyDescent="0.25"/>
    <row r="53" s="82" customFormat="1" x14ac:dyDescent="0.25"/>
    <row r="54" s="82" customFormat="1" x14ac:dyDescent="0.25"/>
    <row r="55" s="82" customFormat="1" x14ac:dyDescent="0.25"/>
    <row r="56" s="82" customFormat="1" x14ac:dyDescent="0.25"/>
    <row r="57" s="82" customFormat="1" x14ac:dyDescent="0.25"/>
    <row r="58" s="82" customFormat="1" x14ac:dyDescent="0.25"/>
    <row r="59" s="82" customFormat="1" x14ac:dyDescent="0.25"/>
    <row r="60" s="82" customFormat="1" x14ac:dyDescent="0.25"/>
    <row r="61" s="82" customFormat="1" x14ac:dyDescent="0.25"/>
    <row r="62" s="82" customFormat="1" x14ac:dyDescent="0.25"/>
    <row r="63" s="82" customFormat="1" x14ac:dyDescent="0.25"/>
    <row r="64" s="82" customFormat="1" x14ac:dyDescent="0.25"/>
    <row r="65" s="82" customFormat="1" x14ac:dyDescent="0.25"/>
    <row r="66" s="82" customFormat="1" x14ac:dyDescent="0.25"/>
    <row r="67" s="82" customFormat="1" x14ac:dyDescent="0.25"/>
    <row r="68" s="82" customFormat="1" x14ac:dyDescent="0.25"/>
    <row r="69" s="82" customFormat="1" x14ac:dyDescent="0.25"/>
    <row r="70" s="82" customFormat="1" x14ac:dyDescent="0.25"/>
    <row r="71" s="82" customFormat="1" x14ac:dyDescent="0.25"/>
    <row r="72" s="82" customFormat="1" x14ac:dyDescent="0.25"/>
    <row r="73" s="82" customFormat="1" x14ac:dyDescent="0.25"/>
    <row r="74" s="82" customFormat="1" x14ac:dyDescent="0.25"/>
    <row r="75" s="82" customFormat="1" x14ac:dyDescent="0.25"/>
    <row r="76" s="82" customFormat="1" x14ac:dyDescent="0.25"/>
    <row r="77" s="82" customFormat="1" x14ac:dyDescent="0.25"/>
    <row r="78" s="82" customFormat="1" x14ac:dyDescent="0.25"/>
    <row r="79" s="82" customFormat="1" x14ac:dyDescent="0.25"/>
    <row r="80" s="82" customFormat="1" x14ac:dyDescent="0.25"/>
    <row r="81" s="82" customFormat="1" x14ac:dyDescent="0.25"/>
    <row r="82" s="82" customFormat="1" x14ac:dyDescent="0.25"/>
    <row r="83" s="82" customFormat="1" x14ac:dyDescent="0.25"/>
    <row r="84" s="82" customFormat="1" x14ac:dyDescent="0.25"/>
    <row r="85" s="82" customFormat="1" x14ac:dyDescent="0.25"/>
    <row r="86" s="82" customFormat="1" x14ac:dyDescent="0.25"/>
    <row r="87" s="82" customFormat="1" x14ac:dyDescent="0.25"/>
    <row r="88" s="82" customFormat="1" x14ac:dyDescent="0.25"/>
    <row r="89" s="82" customFormat="1" x14ac:dyDescent="0.25"/>
    <row r="90" s="82" customFormat="1" x14ac:dyDescent="0.25"/>
    <row r="91" s="82" customFormat="1" x14ac:dyDescent="0.25"/>
    <row r="92" s="82" customFormat="1" x14ac:dyDescent="0.25"/>
    <row r="93" s="82" customFormat="1" x14ac:dyDescent="0.25"/>
    <row r="94" s="82" customFormat="1" x14ac:dyDescent="0.25"/>
    <row r="95" s="82" customFormat="1" x14ac:dyDescent="0.25"/>
    <row r="96" s="82" customFormat="1" x14ac:dyDescent="0.25"/>
    <row r="97" s="82" customFormat="1" x14ac:dyDescent="0.25"/>
    <row r="98" s="82" customFormat="1" x14ac:dyDescent="0.25"/>
    <row r="99" s="82" customFormat="1" x14ac:dyDescent="0.25"/>
    <row r="100" s="82" customFormat="1" x14ac:dyDescent="0.25"/>
    <row r="101" s="82" customFormat="1" x14ac:dyDescent="0.25"/>
    <row r="102" s="82" customFormat="1" x14ac:dyDescent="0.25"/>
    <row r="103" s="82" customFormat="1" x14ac:dyDescent="0.25"/>
    <row r="104" s="82" customFormat="1" x14ac:dyDescent="0.25"/>
    <row r="105" s="82" customFormat="1" x14ac:dyDescent="0.25"/>
    <row r="106" s="82" customFormat="1" x14ac:dyDescent="0.25"/>
    <row r="107" s="82" customFormat="1" x14ac:dyDescent="0.25"/>
    <row r="108" s="82" customFormat="1" x14ac:dyDescent="0.25"/>
    <row r="109" s="82" customFormat="1" x14ac:dyDescent="0.25"/>
    <row r="110" s="82" customFormat="1" x14ac:dyDescent="0.25"/>
    <row r="111" s="82" customFormat="1" x14ac:dyDescent="0.25"/>
    <row r="112" s="82" customFormat="1" x14ac:dyDescent="0.25"/>
    <row r="113" s="82" customFormat="1" x14ac:dyDescent="0.25"/>
    <row r="114" s="82" customFormat="1" x14ac:dyDescent="0.25"/>
    <row r="115" s="82" customFormat="1" x14ac:dyDescent="0.25"/>
    <row r="116" s="82" customFormat="1" x14ac:dyDescent="0.25"/>
    <row r="117" s="82" customFormat="1" x14ac:dyDescent="0.25"/>
    <row r="118" s="82" customFormat="1" x14ac:dyDescent="0.25"/>
    <row r="119" s="82" customFormat="1" x14ac:dyDescent="0.25"/>
    <row r="120" s="82" customFormat="1" x14ac:dyDescent="0.25"/>
    <row r="121" s="82" customFormat="1" x14ac:dyDescent="0.25"/>
    <row r="122" s="82" customFormat="1" x14ac:dyDescent="0.25"/>
    <row r="123" s="82" customFormat="1" x14ac:dyDescent="0.25"/>
    <row r="124" s="82" customFormat="1" x14ac:dyDescent="0.25"/>
    <row r="125" s="82" customFormat="1" x14ac:dyDescent="0.25"/>
    <row r="126" s="82" customFormat="1" x14ac:dyDescent="0.25"/>
    <row r="127" s="82" customFormat="1" x14ac:dyDescent="0.25"/>
    <row r="128" s="82" customFormat="1" x14ac:dyDescent="0.25"/>
    <row r="129" s="82" customFormat="1" x14ac:dyDescent="0.25"/>
    <row r="130" s="82" customFormat="1" x14ac:dyDescent="0.25"/>
    <row r="131" s="82" customFormat="1" x14ac:dyDescent="0.25"/>
    <row r="132" s="82" customFormat="1" x14ac:dyDescent="0.25"/>
    <row r="133" s="82" customFormat="1" x14ac:dyDescent="0.25"/>
    <row r="134" s="82" customFormat="1" x14ac:dyDescent="0.25"/>
  </sheetData>
  <mergeCells count="14">
    <mergeCell ref="D31:D32"/>
    <mergeCell ref="D34:D35"/>
    <mergeCell ref="D17:D18"/>
    <mergeCell ref="B19:E19"/>
    <mergeCell ref="D21:D22"/>
    <mergeCell ref="D24:D25"/>
    <mergeCell ref="D27:D28"/>
    <mergeCell ref="B29:E29"/>
    <mergeCell ref="D14:D15"/>
    <mergeCell ref="B2:E2"/>
    <mergeCell ref="D4:D5"/>
    <mergeCell ref="D7:D8"/>
    <mergeCell ref="D10:D11"/>
    <mergeCell ref="B12:E12"/>
  </mergeCells>
  <pageMargins left="0.7" right="0.7" top="0.75" bottom="0.75" header="0.3" footer="0.3"/>
  <pageSetup orientation="portrait" horizontalDpi="4294967295" verticalDpi="4294967295"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U15"/>
  <sheetViews>
    <sheetView zoomScale="85" zoomScaleNormal="85" zoomScaleSheetLayoutView="40" workbookViewId="0">
      <selection activeCell="A7" sqref="A7"/>
    </sheetView>
  </sheetViews>
  <sheetFormatPr baseColWidth="10" defaultColWidth="11.42578125" defaultRowHeight="15" x14ac:dyDescent="0.25"/>
  <cols>
    <col min="1" max="1" width="4.5703125" style="4" customWidth="1"/>
    <col min="2" max="2" width="13.42578125" style="4" bestFit="1" customWidth="1"/>
    <col min="3" max="3" width="76.85546875" style="4" customWidth="1"/>
    <col min="4" max="4" width="17.140625" style="4" bestFit="1" customWidth="1"/>
    <col min="5" max="5" width="19.140625" style="4" customWidth="1"/>
    <col min="6" max="6" width="46" style="4" customWidth="1"/>
    <col min="7" max="7" width="24.85546875" style="4" bestFit="1" customWidth="1"/>
    <col min="8" max="8" width="34.85546875" style="4" bestFit="1" customWidth="1"/>
    <col min="9" max="9" width="27.85546875" style="4" bestFit="1" customWidth="1"/>
    <col min="10" max="10" width="27.85546875" style="4" customWidth="1"/>
    <col min="11" max="11" width="21.28515625" style="4" bestFit="1" customWidth="1"/>
    <col min="12" max="14" width="25" style="4" customWidth="1"/>
    <col min="15" max="16" width="28.28515625" style="4" customWidth="1"/>
    <col min="17" max="19" width="26.28515625" style="4" customWidth="1"/>
    <col min="20" max="20" width="32.5703125" style="4" customWidth="1"/>
    <col min="21" max="21" width="56.5703125" style="4" customWidth="1"/>
    <col min="22" max="16384" width="11.42578125" style="4"/>
  </cols>
  <sheetData>
    <row r="2" spans="2:21" x14ac:dyDescent="0.25">
      <c r="B2" s="3" t="s">
        <v>47</v>
      </c>
      <c r="C2" s="3" t="s">
        <v>48</v>
      </c>
    </row>
    <row r="3" spans="2:21" x14ac:dyDescent="0.25">
      <c r="B3" s="5" t="s">
        <v>49</v>
      </c>
      <c r="C3" s="5" t="s">
        <v>50</v>
      </c>
    </row>
    <row r="5" spans="2:21" s="12" customFormat="1" ht="45" x14ac:dyDescent="0.25">
      <c r="C5" s="86" t="s">
        <v>52</v>
      </c>
      <c r="D5" s="86" t="s">
        <v>63</v>
      </c>
      <c r="E5" s="86" t="s">
        <v>17</v>
      </c>
      <c r="F5" s="86" t="s">
        <v>64</v>
      </c>
      <c r="G5" s="86" t="s">
        <v>62</v>
      </c>
      <c r="H5" s="86" t="s">
        <v>65</v>
      </c>
      <c r="I5" s="86" t="s">
        <v>58</v>
      </c>
      <c r="J5" s="86" t="s">
        <v>4</v>
      </c>
      <c r="K5" s="86" t="s">
        <v>3</v>
      </c>
      <c r="L5" s="86" t="s">
        <v>54</v>
      </c>
      <c r="M5" s="86" t="s">
        <v>55</v>
      </c>
      <c r="N5" s="86" t="s">
        <v>56</v>
      </c>
      <c r="O5" s="86" t="s">
        <v>57</v>
      </c>
      <c r="P5" s="86" t="s">
        <v>66</v>
      </c>
      <c r="Q5" s="86" t="s">
        <v>59</v>
      </c>
      <c r="R5" s="86" t="s">
        <v>60</v>
      </c>
      <c r="S5" s="86" t="s">
        <v>61</v>
      </c>
      <c r="T5" s="86" t="s">
        <v>67</v>
      </c>
      <c r="U5" s="86" t="s">
        <v>6</v>
      </c>
    </row>
    <row r="6" spans="2:21" ht="30" x14ac:dyDescent="0.25">
      <c r="C6" s="13" t="s">
        <v>0</v>
      </c>
      <c r="D6" s="85" t="s">
        <v>264</v>
      </c>
      <c r="E6" s="85" t="s">
        <v>136</v>
      </c>
      <c r="F6" s="85" t="s">
        <v>136</v>
      </c>
      <c r="G6" s="85" t="s">
        <v>136</v>
      </c>
      <c r="H6" s="85" t="s">
        <v>136</v>
      </c>
      <c r="I6" s="91">
        <v>17873957642</v>
      </c>
      <c r="J6" s="10">
        <v>0.5</v>
      </c>
      <c r="K6" s="22">
        <f>+I6*J6</f>
        <v>8936978821</v>
      </c>
      <c r="L6" s="7" t="s">
        <v>137</v>
      </c>
      <c r="M6" s="7"/>
      <c r="N6" s="7"/>
      <c r="O6" s="8" t="s">
        <v>265</v>
      </c>
      <c r="P6" s="8" t="s">
        <v>266</v>
      </c>
      <c r="Q6" s="9">
        <v>40653</v>
      </c>
      <c r="R6" s="9"/>
      <c r="S6" s="9"/>
      <c r="T6" s="9"/>
      <c r="U6" s="7"/>
    </row>
    <row r="7" spans="2:21" ht="75" x14ac:dyDescent="0.25">
      <c r="C7" s="13" t="s">
        <v>1</v>
      </c>
      <c r="D7" s="85">
        <v>61</v>
      </c>
      <c r="E7" s="85" t="s">
        <v>136</v>
      </c>
      <c r="F7" s="85" t="s">
        <v>150</v>
      </c>
      <c r="G7" s="85" t="s">
        <v>136</v>
      </c>
      <c r="H7" s="85" t="s">
        <v>136</v>
      </c>
      <c r="I7" s="91">
        <v>29665764010.720001</v>
      </c>
      <c r="J7" s="10">
        <v>1</v>
      </c>
      <c r="K7" s="22">
        <f>+I7*J7</f>
        <v>29665764010.720001</v>
      </c>
      <c r="L7" s="7" t="s">
        <v>267</v>
      </c>
      <c r="M7" s="7" t="s">
        <v>302</v>
      </c>
      <c r="N7" s="7">
        <v>2423009</v>
      </c>
      <c r="O7" s="8" t="s">
        <v>268</v>
      </c>
      <c r="P7" s="8">
        <v>4600007051</v>
      </c>
      <c r="Q7" s="9">
        <v>39443</v>
      </c>
      <c r="R7" s="9">
        <v>40344</v>
      </c>
      <c r="S7" s="9">
        <v>40611</v>
      </c>
      <c r="T7" s="9" t="s">
        <v>136</v>
      </c>
      <c r="U7" s="7" t="s">
        <v>354</v>
      </c>
    </row>
    <row r="8" spans="2:21" x14ac:dyDescent="0.25">
      <c r="C8" s="13" t="s">
        <v>2</v>
      </c>
      <c r="D8" s="85" t="s">
        <v>150</v>
      </c>
      <c r="E8" s="85" t="s">
        <v>150</v>
      </c>
      <c r="F8" s="85" t="s">
        <v>150</v>
      </c>
      <c r="G8" s="85" t="s">
        <v>150</v>
      </c>
      <c r="H8" s="85" t="s">
        <v>150</v>
      </c>
      <c r="I8" s="21"/>
      <c r="J8" s="10"/>
      <c r="K8" s="22">
        <f>+I8*J8</f>
        <v>0</v>
      </c>
      <c r="L8" s="7" t="s">
        <v>150</v>
      </c>
      <c r="M8" s="7" t="s">
        <v>150</v>
      </c>
      <c r="N8" s="7" t="s">
        <v>150</v>
      </c>
      <c r="O8" s="8" t="s">
        <v>150</v>
      </c>
      <c r="P8" s="8" t="s">
        <v>150</v>
      </c>
      <c r="Q8" s="9" t="s">
        <v>150</v>
      </c>
      <c r="R8" s="9" t="s">
        <v>150</v>
      </c>
      <c r="S8" s="9" t="s">
        <v>150</v>
      </c>
      <c r="T8" s="9" t="s">
        <v>150</v>
      </c>
      <c r="U8" s="7" t="s">
        <v>286</v>
      </c>
    </row>
    <row r="9" spans="2:21" ht="21.6" x14ac:dyDescent="0.35">
      <c r="K9" s="23">
        <f>SUM(K6:K8)</f>
        <v>38602742831.720001</v>
      </c>
    </row>
    <row r="10" spans="2:21" ht="36" customHeight="1" x14ac:dyDescent="0.25">
      <c r="C10" s="13" t="s">
        <v>83</v>
      </c>
      <c r="D10" s="42" t="s">
        <v>136</v>
      </c>
    </row>
    <row r="11" spans="2:21" ht="36" customHeight="1" x14ac:dyDescent="0.25">
      <c r="C11" s="13" t="s">
        <v>84</v>
      </c>
      <c r="D11" s="42" t="s">
        <v>136</v>
      </c>
    </row>
    <row r="12" spans="2:21" ht="72" customHeight="1" x14ac:dyDescent="0.35">
      <c r="C12" s="13" t="s">
        <v>68</v>
      </c>
      <c r="D12" s="42" t="s">
        <v>136</v>
      </c>
      <c r="E12" s="14"/>
    </row>
    <row r="13" spans="2:21" ht="115.5" customHeight="1" x14ac:dyDescent="0.25">
      <c r="C13" s="13" t="s">
        <v>53</v>
      </c>
      <c r="D13" s="42" t="s">
        <v>136</v>
      </c>
      <c r="E13" s="14"/>
      <c r="Q13" s="20"/>
    </row>
    <row r="14" spans="2:21" ht="45" x14ac:dyDescent="0.25">
      <c r="C14" s="13" t="s">
        <v>51</v>
      </c>
      <c r="D14" s="42" t="s">
        <v>150</v>
      </c>
      <c r="E14" s="14"/>
    </row>
    <row r="15" spans="2:21" ht="61.5" x14ac:dyDescent="0.25">
      <c r="C15" s="39" t="s">
        <v>85</v>
      </c>
      <c r="D15" s="56" t="s">
        <v>150</v>
      </c>
      <c r="E15" s="53"/>
    </row>
  </sheetData>
  <conditionalFormatting sqref="C5:U15">
    <cfRule type="cellIs" dxfId="145" priority="1" operator="equal">
      <formula>"NO"</formula>
    </cfRule>
    <cfRule type="cellIs" dxfId="144" priority="2" operator="equal">
      <formula>"SI"</formula>
    </cfRule>
  </conditionalFormatting>
  <pageMargins left="0.7" right="0.7" top="0.75" bottom="0.75" header="0.3" footer="0.3"/>
  <pageSetup scale="21" orientation="portrait" horizontalDpi="4294967295" verticalDpi="4294967295"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B2:R37"/>
  <sheetViews>
    <sheetView zoomScale="85" zoomScaleNormal="85" zoomScaleSheetLayoutView="10" workbookViewId="0">
      <selection activeCell="A20" sqref="A20"/>
    </sheetView>
  </sheetViews>
  <sheetFormatPr baseColWidth="10" defaultColWidth="11.42578125" defaultRowHeight="15" x14ac:dyDescent="0.25"/>
  <cols>
    <col min="1" max="1" width="3.7109375" style="4" customWidth="1"/>
    <col min="2" max="2" width="11.42578125" style="11"/>
    <col min="3" max="3" width="39.28515625" style="4" bestFit="1" customWidth="1"/>
    <col min="4" max="4" width="33.85546875" style="4" customWidth="1"/>
    <col min="5" max="5" width="34.28515625" style="4" customWidth="1"/>
    <col min="6" max="6" width="32" style="4" customWidth="1"/>
    <col min="7" max="7" width="17.28515625" style="4" customWidth="1"/>
    <col min="8" max="8" width="16.28515625" style="4" customWidth="1"/>
    <col min="9" max="9" width="11.42578125" style="11"/>
    <col min="10" max="10" width="15.7109375" style="11" bestFit="1" customWidth="1"/>
    <col min="11" max="11" width="11.42578125" style="4"/>
    <col min="12" max="16" width="16.42578125" style="11" customWidth="1"/>
    <col min="17" max="17" width="23.28515625" style="11" customWidth="1"/>
    <col min="18" max="18" width="41.140625" style="4" customWidth="1"/>
    <col min="19" max="16384" width="11.42578125" style="4"/>
  </cols>
  <sheetData>
    <row r="2" spans="2:12" x14ac:dyDescent="0.25">
      <c r="B2" s="12" t="s">
        <v>69</v>
      </c>
      <c r="C2" s="3" t="s">
        <v>70</v>
      </c>
    </row>
    <row r="3" spans="2:12" ht="14.45" x14ac:dyDescent="0.35">
      <c r="B3" s="12"/>
      <c r="C3" s="3"/>
    </row>
    <row r="4" spans="2:12" ht="21" customHeight="1" x14ac:dyDescent="0.25">
      <c r="B4" s="12"/>
      <c r="C4" s="49" t="s">
        <v>71</v>
      </c>
      <c r="D4" s="96" t="s">
        <v>18</v>
      </c>
      <c r="E4" s="96" t="s">
        <v>7</v>
      </c>
      <c r="F4" s="96" t="s">
        <v>19</v>
      </c>
      <c r="G4" s="96" t="s">
        <v>63</v>
      </c>
      <c r="H4" s="96" t="s">
        <v>8</v>
      </c>
      <c r="I4" s="94" t="s">
        <v>9</v>
      </c>
      <c r="J4" s="94"/>
      <c r="K4" s="94"/>
      <c r="L4" s="94"/>
    </row>
    <row r="5" spans="2:12" ht="35.25" customHeight="1" x14ac:dyDescent="0.25">
      <c r="B5" s="12"/>
      <c r="C5" s="26" t="s">
        <v>146</v>
      </c>
      <c r="D5" s="97"/>
      <c r="E5" s="97"/>
      <c r="F5" s="97" t="s">
        <v>19</v>
      </c>
      <c r="G5" s="97"/>
      <c r="H5" s="97"/>
      <c r="I5" s="94"/>
      <c r="J5" s="94"/>
      <c r="K5" s="94"/>
      <c r="L5" s="94"/>
    </row>
    <row r="6" spans="2:12" ht="36" x14ac:dyDescent="0.25">
      <c r="C6" s="2" t="s">
        <v>72</v>
      </c>
      <c r="D6" s="85" t="s">
        <v>269</v>
      </c>
      <c r="E6" s="6" t="s">
        <v>147</v>
      </c>
      <c r="F6" s="9">
        <v>34320</v>
      </c>
      <c r="G6" s="51">
        <v>60</v>
      </c>
      <c r="H6" s="42" t="s">
        <v>136</v>
      </c>
      <c r="I6" s="93" t="s">
        <v>169</v>
      </c>
      <c r="J6" s="93"/>
      <c r="K6" s="93"/>
      <c r="L6" s="93"/>
    </row>
    <row r="7" spans="2:12" ht="63" customHeight="1" x14ac:dyDescent="0.25">
      <c r="C7" s="2" t="s">
        <v>73</v>
      </c>
      <c r="D7" s="51" t="s">
        <v>148</v>
      </c>
      <c r="E7" s="51" t="s">
        <v>149</v>
      </c>
      <c r="F7" s="9">
        <v>41207</v>
      </c>
      <c r="G7" s="51">
        <v>62</v>
      </c>
      <c r="H7" s="42" t="s">
        <v>136</v>
      </c>
      <c r="I7" s="93" t="s">
        <v>169</v>
      </c>
      <c r="J7" s="93"/>
      <c r="K7" s="93"/>
      <c r="L7" s="93"/>
    </row>
    <row r="8" spans="2:12" ht="36" x14ac:dyDescent="0.25">
      <c r="C8" s="2" t="s">
        <v>92</v>
      </c>
      <c r="D8" s="51" t="s">
        <v>150</v>
      </c>
      <c r="E8" s="51" t="s">
        <v>150</v>
      </c>
      <c r="F8" s="9" t="s">
        <v>150</v>
      </c>
      <c r="G8" s="51" t="s">
        <v>150</v>
      </c>
      <c r="H8" s="58"/>
      <c r="I8" s="93" t="s">
        <v>169</v>
      </c>
      <c r="J8" s="93"/>
      <c r="K8" s="93"/>
      <c r="L8" s="93"/>
    </row>
    <row r="9" spans="2:12" ht="14.45" x14ac:dyDescent="0.35">
      <c r="C9" s="14"/>
      <c r="D9" s="14"/>
      <c r="E9" s="14"/>
      <c r="F9" s="14"/>
      <c r="G9" s="14"/>
      <c r="H9" s="14"/>
    </row>
    <row r="10" spans="2:12" ht="36" x14ac:dyDescent="0.25">
      <c r="C10" s="2" t="s">
        <v>76</v>
      </c>
      <c r="D10" s="42" t="s">
        <v>136</v>
      </c>
      <c r="E10" s="14"/>
      <c r="F10" s="14"/>
      <c r="G10" s="14"/>
      <c r="H10" s="14"/>
    </row>
    <row r="11" spans="2:12" ht="60" x14ac:dyDescent="0.25">
      <c r="C11" s="2" t="s">
        <v>86</v>
      </c>
      <c r="D11" s="42" t="s">
        <v>136</v>
      </c>
      <c r="E11" s="14"/>
      <c r="F11" s="14"/>
      <c r="G11" s="14"/>
      <c r="H11" s="14"/>
    </row>
    <row r="12" spans="2:12" ht="43.5" x14ac:dyDescent="0.35">
      <c r="C12" s="2" t="s">
        <v>80</v>
      </c>
      <c r="D12" s="42" t="s">
        <v>136</v>
      </c>
      <c r="E12" s="14"/>
      <c r="F12" s="14"/>
      <c r="G12" s="14"/>
      <c r="H12" s="14"/>
    </row>
    <row r="14" spans="2:12" ht="45" customHeight="1" x14ac:dyDescent="0.25">
      <c r="C14" s="95" t="s">
        <v>74</v>
      </c>
      <c r="D14" s="95"/>
      <c r="E14" s="95"/>
    </row>
    <row r="15" spans="2:12" ht="36.75" customHeight="1" x14ac:dyDescent="0.25">
      <c r="C15" s="95" t="s">
        <v>75</v>
      </c>
      <c r="D15" s="95"/>
      <c r="E15" s="55" t="s">
        <v>81</v>
      </c>
    </row>
    <row r="16" spans="2:12" ht="45" x14ac:dyDescent="0.25">
      <c r="C16" s="95"/>
      <c r="D16" s="95"/>
      <c r="E16" s="55" t="s">
        <v>82</v>
      </c>
    </row>
    <row r="17" spans="2:18" x14ac:dyDescent="0.25">
      <c r="P17" s="94" t="s">
        <v>22</v>
      </c>
      <c r="Q17" s="94"/>
    </row>
    <row r="18" spans="2:18" ht="60" x14ac:dyDescent="0.25">
      <c r="B18" s="4"/>
      <c r="C18" s="1" t="s">
        <v>15</v>
      </c>
      <c r="D18" s="62" t="s">
        <v>77</v>
      </c>
      <c r="E18" s="49" t="s">
        <v>78</v>
      </c>
      <c r="F18" s="49" t="s">
        <v>79</v>
      </c>
      <c r="G18" s="94" t="s">
        <v>5</v>
      </c>
      <c r="H18" s="94"/>
      <c r="I18" s="1" t="s">
        <v>10</v>
      </c>
      <c r="J18" s="1" t="s">
        <v>11</v>
      </c>
      <c r="K18" s="1" t="s">
        <v>12</v>
      </c>
      <c r="L18" s="19" t="s">
        <v>16</v>
      </c>
      <c r="M18" s="19" t="s">
        <v>20</v>
      </c>
      <c r="N18" s="19" t="s">
        <v>21</v>
      </c>
      <c r="O18" s="19" t="s">
        <v>8</v>
      </c>
      <c r="P18" s="49" t="s">
        <v>13</v>
      </c>
      <c r="Q18" s="19" t="s">
        <v>14</v>
      </c>
      <c r="R18" s="19" t="s">
        <v>9</v>
      </c>
    </row>
    <row r="19" spans="2:18" ht="60" x14ac:dyDescent="0.25">
      <c r="B19" s="4"/>
      <c r="C19" s="16">
        <v>8</v>
      </c>
      <c r="D19" s="15" t="s">
        <v>170</v>
      </c>
      <c r="E19" s="15" t="s">
        <v>146</v>
      </c>
      <c r="F19" s="52" t="s">
        <v>136</v>
      </c>
      <c r="G19" s="9">
        <v>35581</v>
      </c>
      <c r="H19" s="9">
        <v>36100</v>
      </c>
      <c r="I19" s="24">
        <f>+H19-G19</f>
        <v>519</v>
      </c>
      <c r="J19" s="25">
        <f>+I19/30</f>
        <v>17.3</v>
      </c>
      <c r="K19" s="18">
        <f>+J19/12</f>
        <v>1.4416666666666667</v>
      </c>
      <c r="L19" s="52" t="s">
        <v>136</v>
      </c>
      <c r="M19" s="52">
        <v>50</v>
      </c>
      <c r="N19" s="52">
        <v>50</v>
      </c>
      <c r="O19" s="52" t="s">
        <v>136</v>
      </c>
      <c r="P19" s="52" t="s">
        <v>13</v>
      </c>
      <c r="Q19" s="52" t="s">
        <v>82</v>
      </c>
      <c r="R19" s="7"/>
    </row>
    <row r="20" spans="2:18" ht="75" x14ac:dyDescent="0.25">
      <c r="B20" s="4"/>
      <c r="C20" s="16">
        <v>1</v>
      </c>
      <c r="D20" s="15" t="s">
        <v>171</v>
      </c>
      <c r="E20" s="15" t="s">
        <v>146</v>
      </c>
      <c r="F20" s="52" t="s">
        <v>150</v>
      </c>
      <c r="G20" s="9">
        <v>35780</v>
      </c>
      <c r="H20" s="9">
        <v>36769</v>
      </c>
      <c r="I20" s="24">
        <f t="shared" ref="I20:I25" si="0">+H20-G20</f>
        <v>989</v>
      </c>
      <c r="J20" s="25">
        <f>+I20/30</f>
        <v>32.966666666666669</v>
      </c>
      <c r="K20" s="63"/>
      <c r="L20" s="6" t="s">
        <v>136</v>
      </c>
      <c r="M20" s="6">
        <v>40</v>
      </c>
      <c r="N20" s="6">
        <v>40</v>
      </c>
      <c r="O20" s="6" t="s">
        <v>150</v>
      </c>
      <c r="P20" s="6" t="s">
        <v>13</v>
      </c>
      <c r="Q20" s="6"/>
      <c r="R20" s="7" t="s">
        <v>172</v>
      </c>
    </row>
    <row r="21" spans="2:18" ht="60" x14ac:dyDescent="0.25">
      <c r="B21" s="4"/>
      <c r="C21" s="16">
        <v>2</v>
      </c>
      <c r="D21" s="15" t="s">
        <v>173</v>
      </c>
      <c r="E21" s="15" t="s">
        <v>146</v>
      </c>
      <c r="F21" s="6" t="s">
        <v>136</v>
      </c>
      <c r="G21" s="9">
        <v>36770</v>
      </c>
      <c r="H21" s="9">
        <v>37873</v>
      </c>
      <c r="I21" s="24">
        <f>+H21-G21</f>
        <v>1103</v>
      </c>
      <c r="J21" s="25">
        <f>+I21/30</f>
        <v>36.766666666666666</v>
      </c>
      <c r="K21" s="18">
        <f t="shared" ref="K21:K25" si="1">+J21/12</f>
        <v>3.0638888888888887</v>
      </c>
      <c r="L21" s="6" t="s">
        <v>136</v>
      </c>
      <c r="M21" s="6">
        <v>41</v>
      </c>
      <c r="N21" s="6">
        <v>41</v>
      </c>
      <c r="O21" s="51" t="s">
        <v>136</v>
      </c>
      <c r="P21" s="6" t="s">
        <v>13</v>
      </c>
      <c r="Q21" s="51" t="s">
        <v>82</v>
      </c>
      <c r="R21" s="7"/>
    </row>
    <row r="22" spans="2:18" ht="60" x14ac:dyDescent="0.25">
      <c r="B22" s="4"/>
      <c r="C22" s="16">
        <v>3</v>
      </c>
      <c r="D22" s="15" t="s">
        <v>137</v>
      </c>
      <c r="E22" s="15" t="s">
        <v>146</v>
      </c>
      <c r="F22" s="6" t="s">
        <v>136</v>
      </c>
      <c r="G22" s="9">
        <v>38355</v>
      </c>
      <c r="H22" s="9">
        <v>38401</v>
      </c>
      <c r="I22" s="24">
        <f t="shared" si="0"/>
        <v>46</v>
      </c>
      <c r="J22" s="25">
        <f t="shared" ref="J22:J25" si="2">+I22/30</f>
        <v>1.5333333333333334</v>
      </c>
      <c r="K22" s="18">
        <f t="shared" si="1"/>
        <v>0.1277777777777778</v>
      </c>
      <c r="L22" s="6" t="s">
        <v>136</v>
      </c>
      <c r="M22" s="6">
        <v>42</v>
      </c>
      <c r="N22" s="6">
        <v>43</v>
      </c>
      <c r="O22" s="51" t="s">
        <v>136</v>
      </c>
      <c r="P22" s="6" t="s">
        <v>13</v>
      </c>
      <c r="Q22" s="51" t="s">
        <v>82</v>
      </c>
      <c r="R22" s="7"/>
    </row>
    <row r="23" spans="2:18" ht="60" x14ac:dyDescent="0.25">
      <c r="B23" s="4"/>
      <c r="C23" s="16">
        <v>4</v>
      </c>
      <c r="D23" s="15" t="s">
        <v>137</v>
      </c>
      <c r="E23" s="15" t="s">
        <v>146</v>
      </c>
      <c r="F23" s="6" t="s">
        <v>136</v>
      </c>
      <c r="G23" s="9">
        <v>38428</v>
      </c>
      <c r="H23" s="9">
        <v>38749</v>
      </c>
      <c r="I23" s="24">
        <f t="shared" si="0"/>
        <v>321</v>
      </c>
      <c r="J23" s="25">
        <f t="shared" si="2"/>
        <v>10.7</v>
      </c>
      <c r="K23" s="18">
        <f t="shared" si="1"/>
        <v>0.89166666666666661</v>
      </c>
      <c r="L23" s="6" t="s">
        <v>136</v>
      </c>
      <c r="M23" s="6">
        <v>43</v>
      </c>
      <c r="N23" s="6">
        <v>44</v>
      </c>
      <c r="O23" s="51" t="s">
        <v>136</v>
      </c>
      <c r="P23" s="6" t="s">
        <v>13</v>
      </c>
      <c r="Q23" s="51" t="s">
        <v>82</v>
      </c>
      <c r="R23" s="7"/>
    </row>
    <row r="24" spans="2:18" ht="30" x14ac:dyDescent="0.25">
      <c r="B24" s="4"/>
      <c r="C24" s="16">
        <v>7</v>
      </c>
      <c r="D24" s="15" t="s">
        <v>170</v>
      </c>
      <c r="E24" s="15" t="s">
        <v>146</v>
      </c>
      <c r="F24" s="52" t="s">
        <v>136</v>
      </c>
      <c r="G24" s="9">
        <v>38807</v>
      </c>
      <c r="H24" s="9">
        <v>39245</v>
      </c>
      <c r="I24" s="24">
        <f>+H24-G24</f>
        <v>438</v>
      </c>
      <c r="J24" s="25">
        <f>+I24/30</f>
        <v>14.6</v>
      </c>
      <c r="K24" s="18">
        <f>+J24/12</f>
        <v>1.2166666666666666</v>
      </c>
      <c r="L24" s="52" t="s">
        <v>136</v>
      </c>
      <c r="M24" s="52">
        <v>49</v>
      </c>
      <c r="N24" s="52">
        <v>49</v>
      </c>
      <c r="O24" s="52" t="s">
        <v>136</v>
      </c>
      <c r="P24" s="52" t="s">
        <v>13</v>
      </c>
      <c r="Q24" s="52" t="s">
        <v>81</v>
      </c>
      <c r="R24" s="7"/>
    </row>
    <row r="25" spans="2:18" ht="60" x14ac:dyDescent="0.25">
      <c r="B25" s="4"/>
      <c r="C25" s="16">
        <v>5</v>
      </c>
      <c r="D25" s="15" t="s">
        <v>137</v>
      </c>
      <c r="E25" s="15" t="s">
        <v>146</v>
      </c>
      <c r="F25" s="6" t="s">
        <v>136</v>
      </c>
      <c r="G25" s="9">
        <v>39245</v>
      </c>
      <c r="H25" s="9">
        <v>39336</v>
      </c>
      <c r="I25" s="24">
        <f t="shared" si="0"/>
        <v>91</v>
      </c>
      <c r="J25" s="25">
        <f t="shared" si="2"/>
        <v>3.0333333333333332</v>
      </c>
      <c r="K25" s="18">
        <f t="shared" si="1"/>
        <v>0.25277777777777777</v>
      </c>
      <c r="L25" s="6" t="s">
        <v>136</v>
      </c>
      <c r="M25" s="6">
        <v>44</v>
      </c>
      <c r="N25" s="6">
        <v>45</v>
      </c>
      <c r="O25" s="51" t="s">
        <v>136</v>
      </c>
      <c r="P25" s="6" t="s">
        <v>13</v>
      </c>
      <c r="Q25" s="51" t="s">
        <v>82</v>
      </c>
      <c r="R25" s="7"/>
    </row>
    <row r="26" spans="2:18" ht="60" x14ac:dyDescent="0.25">
      <c r="B26" s="4"/>
      <c r="C26" s="16">
        <v>6</v>
      </c>
      <c r="D26" s="15" t="s">
        <v>137</v>
      </c>
      <c r="E26" s="15" t="s">
        <v>146</v>
      </c>
      <c r="F26" s="52" t="s">
        <v>136</v>
      </c>
      <c r="G26" s="9">
        <v>39366</v>
      </c>
      <c r="H26" s="9">
        <v>39548</v>
      </c>
      <c r="I26" s="24">
        <f t="shared" ref="I26:I28" si="3">+H26-G26</f>
        <v>182</v>
      </c>
      <c r="J26" s="25">
        <f t="shared" ref="J26:J28" si="4">+I26/30</f>
        <v>6.0666666666666664</v>
      </c>
      <c r="K26" s="18">
        <f t="shared" ref="K26:K28" si="5">+J26/12</f>
        <v>0.50555555555555554</v>
      </c>
      <c r="L26" s="52" t="s">
        <v>136</v>
      </c>
      <c r="M26" s="52">
        <v>46</v>
      </c>
      <c r="N26" s="52">
        <v>47</v>
      </c>
      <c r="O26" s="52" t="s">
        <v>136</v>
      </c>
      <c r="P26" s="52" t="s">
        <v>13</v>
      </c>
      <c r="Q26" s="52" t="s">
        <v>82</v>
      </c>
      <c r="R26" s="7"/>
    </row>
    <row r="27" spans="2:18" ht="45" x14ac:dyDescent="0.25">
      <c r="B27" s="4"/>
      <c r="C27" s="16">
        <v>9</v>
      </c>
      <c r="D27" s="15" t="s">
        <v>174</v>
      </c>
      <c r="E27" s="15" t="s">
        <v>146</v>
      </c>
      <c r="F27" s="52" t="s">
        <v>136</v>
      </c>
      <c r="G27" s="9">
        <v>39569</v>
      </c>
      <c r="H27" s="9">
        <v>41060</v>
      </c>
      <c r="I27" s="24">
        <f t="shared" si="3"/>
        <v>1491</v>
      </c>
      <c r="J27" s="25">
        <f t="shared" si="4"/>
        <v>49.7</v>
      </c>
      <c r="K27" s="18">
        <f t="shared" si="5"/>
        <v>4.1416666666666666</v>
      </c>
      <c r="L27" s="52" t="s">
        <v>136</v>
      </c>
      <c r="M27" s="52">
        <v>51</v>
      </c>
      <c r="N27" s="52">
        <v>51</v>
      </c>
      <c r="O27" s="52" t="s">
        <v>136</v>
      </c>
      <c r="P27" s="52" t="s">
        <v>13</v>
      </c>
      <c r="Q27" s="52" t="s">
        <v>81</v>
      </c>
      <c r="R27" s="7"/>
    </row>
    <row r="28" spans="2:18" ht="60" x14ac:dyDescent="0.25">
      <c r="B28" s="4"/>
      <c r="C28" s="16">
        <v>10</v>
      </c>
      <c r="D28" s="15" t="s">
        <v>175</v>
      </c>
      <c r="E28" s="15" t="s">
        <v>146</v>
      </c>
      <c r="F28" s="52" t="s">
        <v>136</v>
      </c>
      <c r="G28" s="9">
        <v>41091</v>
      </c>
      <c r="H28" s="9">
        <v>41455</v>
      </c>
      <c r="I28" s="24">
        <f t="shared" si="3"/>
        <v>364</v>
      </c>
      <c r="J28" s="25">
        <f t="shared" si="4"/>
        <v>12.133333333333333</v>
      </c>
      <c r="K28" s="18">
        <f t="shared" si="5"/>
        <v>1.0111111111111111</v>
      </c>
      <c r="L28" s="52" t="s">
        <v>136</v>
      </c>
      <c r="M28" s="52">
        <v>52</v>
      </c>
      <c r="N28" s="52">
        <v>59</v>
      </c>
      <c r="O28" s="52" t="s">
        <v>136</v>
      </c>
      <c r="P28" s="52" t="s">
        <v>13</v>
      </c>
      <c r="Q28" s="52" t="s">
        <v>82</v>
      </c>
      <c r="R28" s="7"/>
    </row>
    <row r="29" spans="2:18" ht="33" customHeight="1" x14ac:dyDescent="0.2">
      <c r="E29" s="54" t="s">
        <v>132</v>
      </c>
      <c r="K29" s="18">
        <f>SUM(K19:K28)</f>
        <v>12.652777777777779</v>
      </c>
    </row>
    <row r="30" spans="2:18" ht="36" x14ac:dyDescent="0.25">
      <c r="C30" s="27" t="s">
        <v>23</v>
      </c>
      <c r="D30" s="28">
        <f>+K29</f>
        <v>12.652777777777779</v>
      </c>
      <c r="E30" s="42" t="s">
        <v>136</v>
      </c>
    </row>
    <row r="31" spans="2:18" x14ac:dyDescent="0.25">
      <c r="C31" s="27" t="s">
        <v>24</v>
      </c>
      <c r="D31" s="6">
        <v>8</v>
      </c>
    </row>
    <row r="32" spans="2:18" x14ac:dyDescent="0.2">
      <c r="C32" s="27" t="s">
        <v>25</v>
      </c>
      <c r="D32" s="28">
        <f>+D30-D31</f>
        <v>4.6527777777777786</v>
      </c>
      <c r="E32" s="54" t="s">
        <v>132</v>
      </c>
    </row>
    <row r="33" spans="3:6" ht="36" x14ac:dyDescent="0.25">
      <c r="C33" s="27" t="s">
        <v>27</v>
      </c>
      <c r="D33" s="28">
        <f>+K19+K21+K22+K23+K24+K25+K26+K27+K28</f>
        <v>12.652777777777779</v>
      </c>
      <c r="E33" s="42" t="s">
        <v>136</v>
      </c>
    </row>
    <row r="34" spans="3:6" ht="45" x14ac:dyDescent="0.25">
      <c r="C34" s="27" t="s">
        <v>28</v>
      </c>
      <c r="D34" s="6">
        <v>5</v>
      </c>
      <c r="E34" s="29" t="str">
        <f>+E15</f>
        <v>Gerencia de proyectos</v>
      </c>
      <c r="F34" s="29" t="str">
        <f>+E16</f>
        <v>En redes de transmisión y/o instalación y/o operación de equipos de telecomunicaciones</v>
      </c>
    </row>
    <row r="35" spans="3:6" x14ac:dyDescent="0.25">
      <c r="C35" s="27" t="s">
        <v>26</v>
      </c>
      <c r="D35" s="28">
        <f>+D33-D34</f>
        <v>7.6527777777777786</v>
      </c>
      <c r="E35" s="28">
        <f>+K24+K27</f>
        <v>5.3583333333333334</v>
      </c>
      <c r="F35" s="28">
        <f>+K19+K21+K22+K23+K25+K26+K28</f>
        <v>7.2944444444444452</v>
      </c>
    </row>
    <row r="37" spans="3:6" ht="36" x14ac:dyDescent="0.25">
      <c r="C37" s="50" t="s">
        <v>91</v>
      </c>
      <c r="D37" s="42" t="s">
        <v>150</v>
      </c>
    </row>
  </sheetData>
  <mergeCells count="13">
    <mergeCell ref="G18:H18"/>
    <mergeCell ref="D4:D5"/>
    <mergeCell ref="E4:E5"/>
    <mergeCell ref="F4:F5"/>
    <mergeCell ref="H4:H5"/>
    <mergeCell ref="C15:D16"/>
    <mergeCell ref="I8:L8"/>
    <mergeCell ref="P17:Q17"/>
    <mergeCell ref="C14:E14"/>
    <mergeCell ref="G4:G5"/>
    <mergeCell ref="I4:L5"/>
    <mergeCell ref="I6:L6"/>
    <mergeCell ref="I7:L7"/>
  </mergeCells>
  <conditionalFormatting sqref="A1:XFD3 A4:I4 A5:H5 M4:XFD8 A9:XFD14 A15:C15 E15:XFD16 A16:B16 A6:C8 A17:XFD1048576 E6:I6">
    <cfRule type="cellIs" dxfId="367" priority="9" operator="equal">
      <formula>"NO"</formula>
    </cfRule>
    <cfRule type="cellIs" dxfId="366" priority="10" operator="equal">
      <formula>"SI"</formula>
    </cfRule>
  </conditionalFormatting>
  <conditionalFormatting sqref="D7:I7">
    <cfRule type="cellIs" dxfId="365" priority="5" operator="equal">
      <formula>"NO"</formula>
    </cfRule>
    <cfRule type="cellIs" dxfId="364" priority="6" operator="equal">
      <formula>"SI"</formula>
    </cfRule>
  </conditionalFormatting>
  <conditionalFormatting sqref="D8:I8">
    <cfRule type="cellIs" dxfId="363" priority="3" operator="equal">
      <formula>"NO"</formula>
    </cfRule>
    <cfRule type="cellIs" dxfId="362" priority="4" operator="equal">
      <formula>"SI"</formula>
    </cfRule>
  </conditionalFormatting>
  <conditionalFormatting sqref="D6">
    <cfRule type="cellIs" dxfId="361" priority="1" operator="equal">
      <formula>"NO"</formula>
    </cfRule>
    <cfRule type="cellIs" dxfId="360" priority="2" operator="equal">
      <formula>"SI"</formula>
    </cfRule>
  </conditionalFormatting>
  <dataValidations count="1">
    <dataValidation type="list" allowBlank="1" showInputMessage="1" showErrorMessage="1" sqref="Q19:Q28">
      <formula1>$E$15:$E$16</formula1>
    </dataValidation>
  </dataValidations>
  <pageMargins left="0.7" right="0.7" top="0.75" bottom="0.75" header="0.3" footer="0.3"/>
  <pageSetup scale="21" orientation="portrait" r:id="rId1"/>
  <ignoredErrors>
    <ignoredError sqref="D32 D34:D35" evalError="1"/>
  </ignoredErrors>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R38"/>
  <sheetViews>
    <sheetView zoomScale="85" zoomScaleNormal="85" zoomScaleSheetLayoutView="10" workbookViewId="0">
      <selection activeCell="A29" sqref="A29"/>
    </sheetView>
  </sheetViews>
  <sheetFormatPr baseColWidth="10" defaultColWidth="11.42578125" defaultRowHeight="15" x14ac:dyDescent="0.25"/>
  <cols>
    <col min="1" max="1" width="3.7109375" style="4" customWidth="1"/>
    <col min="2" max="2" width="11.42578125" style="11"/>
    <col min="3" max="3" width="39.28515625" style="4" bestFit="1" customWidth="1"/>
    <col min="4" max="4" width="33.85546875" style="4" customWidth="1"/>
    <col min="5" max="5" width="34.28515625" style="4" customWidth="1"/>
    <col min="6" max="6" width="32" style="4" customWidth="1"/>
    <col min="7" max="7" width="17.28515625" style="4" customWidth="1"/>
    <col min="8" max="8" width="16.28515625" style="4" customWidth="1"/>
    <col min="9" max="9" width="11.42578125" style="11"/>
    <col min="10" max="10" width="15.7109375" style="11" bestFit="1" customWidth="1"/>
    <col min="11" max="11" width="11.42578125" style="4"/>
    <col min="12" max="16" width="16.42578125" style="11" customWidth="1"/>
    <col min="17" max="17" width="23.28515625" style="11" customWidth="1"/>
    <col min="18" max="18" width="41.140625" style="4" customWidth="1"/>
    <col min="19" max="16384" width="11.42578125" style="4"/>
  </cols>
  <sheetData>
    <row r="2" spans="2:12" x14ac:dyDescent="0.25">
      <c r="B2" s="12" t="s">
        <v>69</v>
      </c>
      <c r="C2" s="3" t="s">
        <v>70</v>
      </c>
    </row>
    <row r="3" spans="2:12" ht="14.45" x14ac:dyDescent="0.35">
      <c r="B3" s="12"/>
      <c r="C3" s="3"/>
    </row>
    <row r="4" spans="2:12" ht="21" customHeight="1" x14ac:dyDescent="0.25">
      <c r="B4" s="12"/>
      <c r="C4" s="86" t="s">
        <v>71</v>
      </c>
      <c r="D4" s="96" t="s">
        <v>18</v>
      </c>
      <c r="E4" s="96" t="s">
        <v>7</v>
      </c>
      <c r="F4" s="96" t="s">
        <v>19</v>
      </c>
      <c r="G4" s="96" t="s">
        <v>63</v>
      </c>
      <c r="H4" s="96" t="s">
        <v>8</v>
      </c>
      <c r="I4" s="94" t="s">
        <v>9</v>
      </c>
      <c r="J4" s="94"/>
      <c r="K4" s="94"/>
      <c r="L4" s="94"/>
    </row>
    <row r="5" spans="2:12" ht="35.25" customHeight="1" x14ac:dyDescent="0.25">
      <c r="B5" s="12"/>
      <c r="C5" s="26" t="s">
        <v>287</v>
      </c>
      <c r="D5" s="97"/>
      <c r="E5" s="97"/>
      <c r="F5" s="97" t="s">
        <v>19</v>
      </c>
      <c r="G5" s="97"/>
      <c r="H5" s="97"/>
      <c r="I5" s="94"/>
      <c r="J5" s="94"/>
      <c r="K5" s="94"/>
      <c r="L5" s="94"/>
    </row>
    <row r="6" spans="2:12" ht="36" x14ac:dyDescent="0.25">
      <c r="C6" s="2" t="s">
        <v>72</v>
      </c>
      <c r="D6" s="85" t="s">
        <v>269</v>
      </c>
      <c r="E6" s="85" t="s">
        <v>270</v>
      </c>
      <c r="F6" s="9">
        <v>26872</v>
      </c>
      <c r="G6" s="85">
        <v>69</v>
      </c>
      <c r="H6" s="42" t="s">
        <v>136</v>
      </c>
      <c r="I6" s="93" t="s">
        <v>169</v>
      </c>
      <c r="J6" s="93"/>
      <c r="K6" s="93"/>
      <c r="L6" s="93"/>
    </row>
    <row r="7" spans="2:12" ht="63" customHeight="1" x14ac:dyDescent="0.25">
      <c r="C7" s="2" t="s">
        <v>73</v>
      </c>
      <c r="D7" s="85" t="s">
        <v>271</v>
      </c>
      <c r="E7" s="85" t="s">
        <v>272</v>
      </c>
      <c r="F7" s="9">
        <v>32132</v>
      </c>
      <c r="G7" s="85">
        <v>70</v>
      </c>
      <c r="H7" s="42" t="s">
        <v>136</v>
      </c>
      <c r="I7" s="93" t="s">
        <v>169</v>
      </c>
      <c r="J7" s="93"/>
      <c r="K7" s="93"/>
      <c r="L7" s="93"/>
    </row>
    <row r="8" spans="2:12" ht="36" x14ac:dyDescent="0.25">
      <c r="C8" s="2" t="s">
        <v>92</v>
      </c>
      <c r="D8" s="85" t="s">
        <v>299</v>
      </c>
      <c r="E8" s="85" t="s">
        <v>300</v>
      </c>
      <c r="F8" s="9">
        <v>31811</v>
      </c>
      <c r="G8" s="85">
        <v>118</v>
      </c>
      <c r="H8" s="58"/>
      <c r="I8" s="93" t="s">
        <v>169</v>
      </c>
      <c r="J8" s="93"/>
      <c r="K8" s="93"/>
      <c r="L8" s="93"/>
    </row>
    <row r="9" spans="2:12" ht="14.45" x14ac:dyDescent="0.35">
      <c r="C9" s="14"/>
      <c r="D9" s="14"/>
      <c r="E9" s="14"/>
      <c r="F9" s="14"/>
      <c r="G9" s="14"/>
      <c r="H9" s="14"/>
    </row>
    <row r="10" spans="2:12" ht="36" x14ac:dyDescent="0.25">
      <c r="C10" s="2" t="s">
        <v>76</v>
      </c>
      <c r="D10" s="42" t="s">
        <v>136</v>
      </c>
      <c r="E10" s="14"/>
      <c r="F10" s="14"/>
      <c r="G10" s="14"/>
      <c r="H10" s="14"/>
    </row>
    <row r="11" spans="2:12" ht="60" x14ac:dyDescent="0.25">
      <c r="C11" s="2" t="s">
        <v>86</v>
      </c>
      <c r="D11" s="42" t="s">
        <v>136</v>
      </c>
      <c r="E11" s="14"/>
      <c r="F11" s="14"/>
      <c r="G11" s="14"/>
      <c r="H11" s="14"/>
    </row>
    <row r="12" spans="2:12" ht="43.5" x14ac:dyDescent="0.35">
      <c r="C12" s="2" t="s">
        <v>80</v>
      </c>
      <c r="D12" s="42" t="s">
        <v>136</v>
      </c>
      <c r="E12" s="14"/>
      <c r="F12" s="14"/>
      <c r="G12" s="14"/>
      <c r="H12" s="14"/>
    </row>
    <row r="14" spans="2:12" ht="45" customHeight="1" x14ac:dyDescent="0.25">
      <c r="C14" s="95" t="s">
        <v>74</v>
      </c>
      <c r="D14" s="95"/>
      <c r="E14" s="95"/>
    </row>
    <row r="15" spans="2:12" ht="36.75" customHeight="1" x14ac:dyDescent="0.25">
      <c r="C15" s="95" t="s">
        <v>75</v>
      </c>
      <c r="D15" s="95"/>
      <c r="E15" s="55" t="s">
        <v>81</v>
      </c>
    </row>
    <row r="16" spans="2:12" ht="45" x14ac:dyDescent="0.25">
      <c r="C16" s="95"/>
      <c r="D16" s="95"/>
      <c r="E16" s="55" t="s">
        <v>82</v>
      </c>
    </row>
    <row r="17" spans="2:18" x14ac:dyDescent="0.25">
      <c r="P17" s="94" t="s">
        <v>22</v>
      </c>
      <c r="Q17" s="94"/>
    </row>
    <row r="18" spans="2:18" ht="60" x14ac:dyDescent="0.25">
      <c r="B18" s="4"/>
      <c r="C18" s="86" t="s">
        <v>15</v>
      </c>
      <c r="D18" s="86" t="s">
        <v>77</v>
      </c>
      <c r="E18" s="86" t="s">
        <v>78</v>
      </c>
      <c r="F18" s="86" t="s">
        <v>79</v>
      </c>
      <c r="G18" s="94" t="s">
        <v>5</v>
      </c>
      <c r="H18" s="94"/>
      <c r="I18" s="86" t="s">
        <v>10</v>
      </c>
      <c r="J18" s="86" t="s">
        <v>11</v>
      </c>
      <c r="K18" s="86" t="s">
        <v>12</v>
      </c>
      <c r="L18" s="86" t="s">
        <v>16</v>
      </c>
      <c r="M18" s="86" t="s">
        <v>20</v>
      </c>
      <c r="N18" s="86" t="s">
        <v>21</v>
      </c>
      <c r="O18" s="86" t="s">
        <v>8</v>
      </c>
      <c r="P18" s="86" t="s">
        <v>13</v>
      </c>
      <c r="Q18" s="86" t="s">
        <v>14</v>
      </c>
      <c r="R18" s="86" t="s">
        <v>9</v>
      </c>
    </row>
    <row r="19" spans="2:18" ht="30" x14ac:dyDescent="0.25">
      <c r="B19" s="4"/>
      <c r="C19" s="16">
        <v>1</v>
      </c>
      <c r="D19" s="15" t="s">
        <v>273</v>
      </c>
      <c r="E19" s="15" t="s">
        <v>287</v>
      </c>
      <c r="F19" s="85" t="s">
        <v>136</v>
      </c>
      <c r="G19" s="9">
        <v>26842</v>
      </c>
      <c r="H19" s="9">
        <v>29417</v>
      </c>
      <c r="I19" s="24">
        <f>+H19-G19-30</f>
        <v>2545</v>
      </c>
      <c r="J19" s="25">
        <f>+I19/30</f>
        <v>84.833333333333329</v>
      </c>
      <c r="K19" s="18">
        <f>+J19/12</f>
        <v>7.0694444444444438</v>
      </c>
      <c r="L19" s="85" t="s">
        <v>136</v>
      </c>
      <c r="M19" s="85">
        <v>74</v>
      </c>
      <c r="N19" s="85">
        <v>76</v>
      </c>
      <c r="O19" s="85" t="s">
        <v>136</v>
      </c>
      <c r="P19" s="85" t="s">
        <v>13</v>
      </c>
      <c r="Q19" s="85"/>
      <c r="R19" s="7" t="s">
        <v>288</v>
      </c>
    </row>
    <row r="20" spans="2:18" ht="60" x14ac:dyDescent="0.25">
      <c r="B20" s="4"/>
      <c r="C20" s="16">
        <v>2</v>
      </c>
      <c r="D20" s="15" t="s">
        <v>273</v>
      </c>
      <c r="E20" s="15" t="s">
        <v>287</v>
      </c>
      <c r="F20" s="85" t="s">
        <v>136</v>
      </c>
      <c r="G20" s="9">
        <v>29418</v>
      </c>
      <c r="H20" s="9">
        <v>29895</v>
      </c>
      <c r="I20" s="24">
        <f>+H20-G20</f>
        <v>477</v>
      </c>
      <c r="J20" s="25">
        <f>+I20/30</f>
        <v>15.9</v>
      </c>
      <c r="K20" s="92">
        <f t="shared" ref="K20:K28" si="0">+J20/12</f>
        <v>1.325</v>
      </c>
      <c r="L20" s="85" t="s">
        <v>136</v>
      </c>
      <c r="M20" s="85">
        <v>74</v>
      </c>
      <c r="N20" s="85">
        <v>76</v>
      </c>
      <c r="O20" s="85" t="s">
        <v>136</v>
      </c>
      <c r="P20" s="85" t="s">
        <v>13</v>
      </c>
      <c r="Q20" s="85" t="s">
        <v>82</v>
      </c>
      <c r="R20" s="7"/>
    </row>
    <row r="21" spans="2:18" ht="30" x14ac:dyDescent="0.25">
      <c r="B21" s="4"/>
      <c r="C21" s="16">
        <v>3</v>
      </c>
      <c r="D21" s="15" t="s">
        <v>273</v>
      </c>
      <c r="E21" s="15" t="s">
        <v>287</v>
      </c>
      <c r="F21" s="85" t="s">
        <v>136</v>
      </c>
      <c r="G21" s="9">
        <v>29977</v>
      </c>
      <c r="H21" s="9">
        <v>30851</v>
      </c>
      <c r="I21" s="24">
        <f>+H21-G21</f>
        <v>874</v>
      </c>
      <c r="J21" s="25">
        <f>+I21/30</f>
        <v>29.133333333333333</v>
      </c>
      <c r="K21" s="63"/>
      <c r="L21" s="85" t="s">
        <v>136</v>
      </c>
      <c r="M21" s="85">
        <v>74</v>
      </c>
      <c r="N21" s="85">
        <v>76</v>
      </c>
      <c r="O21" s="85" t="s">
        <v>150</v>
      </c>
      <c r="P21" s="85"/>
      <c r="Q21" s="85"/>
      <c r="R21" s="7" t="s">
        <v>333</v>
      </c>
    </row>
    <row r="22" spans="2:18" ht="30" x14ac:dyDescent="0.25">
      <c r="B22" s="4"/>
      <c r="C22" s="16">
        <v>4</v>
      </c>
      <c r="D22" s="15" t="s">
        <v>273</v>
      </c>
      <c r="E22" s="15" t="s">
        <v>287</v>
      </c>
      <c r="F22" s="85" t="s">
        <v>150</v>
      </c>
      <c r="G22" s="9">
        <v>30852</v>
      </c>
      <c r="H22" s="9">
        <v>31326</v>
      </c>
      <c r="I22" s="24">
        <f>+H22-G22</f>
        <v>474</v>
      </c>
      <c r="J22" s="25">
        <f>+I22/30</f>
        <v>15.8</v>
      </c>
      <c r="K22" s="63"/>
      <c r="L22" s="85" t="s">
        <v>136</v>
      </c>
      <c r="M22" s="85">
        <v>74</v>
      </c>
      <c r="N22" s="85">
        <v>76</v>
      </c>
      <c r="O22" s="85" t="s">
        <v>150</v>
      </c>
      <c r="P22" s="85"/>
      <c r="Q22" s="85"/>
      <c r="R22" s="7" t="s">
        <v>303</v>
      </c>
    </row>
    <row r="23" spans="2:18" ht="60" x14ac:dyDescent="0.25">
      <c r="B23" s="4"/>
      <c r="C23" s="16">
        <v>5</v>
      </c>
      <c r="D23" s="15" t="s">
        <v>273</v>
      </c>
      <c r="E23" s="15" t="s">
        <v>287</v>
      </c>
      <c r="F23" s="85" t="s">
        <v>136</v>
      </c>
      <c r="G23" s="9">
        <v>32241</v>
      </c>
      <c r="H23" s="9">
        <v>33448</v>
      </c>
      <c r="I23" s="24">
        <f t="shared" ref="I23:I29" si="1">+H23-G23</f>
        <v>1207</v>
      </c>
      <c r="J23" s="25">
        <f t="shared" ref="J23:J29" si="2">+I23/30</f>
        <v>40.233333333333334</v>
      </c>
      <c r="K23" s="92">
        <f t="shared" si="0"/>
        <v>3.3527777777777779</v>
      </c>
      <c r="L23" s="85" t="s">
        <v>136</v>
      </c>
      <c r="M23" s="85">
        <v>74</v>
      </c>
      <c r="N23" s="85">
        <v>76</v>
      </c>
      <c r="O23" s="85" t="s">
        <v>136</v>
      </c>
      <c r="P23" s="85" t="s">
        <v>13</v>
      </c>
      <c r="Q23" s="85" t="s">
        <v>82</v>
      </c>
      <c r="R23" s="7" t="s">
        <v>289</v>
      </c>
    </row>
    <row r="24" spans="2:18" ht="45" x14ac:dyDescent="0.25">
      <c r="B24" s="4"/>
      <c r="C24" s="16">
        <v>6</v>
      </c>
      <c r="D24" s="15" t="s">
        <v>274</v>
      </c>
      <c r="E24" s="15" t="s">
        <v>287</v>
      </c>
      <c r="F24" s="85" t="s">
        <v>136</v>
      </c>
      <c r="G24" s="9">
        <v>33907</v>
      </c>
      <c r="H24" s="9">
        <v>35186</v>
      </c>
      <c r="I24" s="24">
        <f t="shared" si="1"/>
        <v>1279</v>
      </c>
      <c r="J24" s="25">
        <f t="shared" si="2"/>
        <v>42.633333333333333</v>
      </c>
      <c r="K24" s="92">
        <f t="shared" si="0"/>
        <v>3.5527777777777776</v>
      </c>
      <c r="L24" s="85" t="s">
        <v>136</v>
      </c>
      <c r="M24" s="85">
        <v>77</v>
      </c>
      <c r="N24" s="85">
        <v>77</v>
      </c>
      <c r="O24" s="85" t="s">
        <v>136</v>
      </c>
      <c r="P24" s="85" t="s">
        <v>13</v>
      </c>
      <c r="Q24" s="85" t="s">
        <v>81</v>
      </c>
      <c r="R24" s="7" t="s">
        <v>289</v>
      </c>
    </row>
    <row r="25" spans="2:18" ht="30" x14ac:dyDescent="0.25">
      <c r="B25" s="4"/>
      <c r="C25" s="16">
        <v>8</v>
      </c>
      <c r="D25" s="15" t="s">
        <v>301</v>
      </c>
      <c r="E25" s="15" t="s">
        <v>287</v>
      </c>
      <c r="F25" s="85" t="s">
        <v>136</v>
      </c>
      <c r="G25" s="9">
        <v>35339</v>
      </c>
      <c r="H25" s="9">
        <v>36012</v>
      </c>
      <c r="I25" s="24">
        <f t="shared" si="1"/>
        <v>673</v>
      </c>
      <c r="J25" s="25">
        <f t="shared" si="2"/>
        <v>22.433333333333334</v>
      </c>
      <c r="K25" s="18">
        <f t="shared" si="0"/>
        <v>1.8694444444444445</v>
      </c>
      <c r="L25" s="85" t="s">
        <v>136</v>
      </c>
      <c r="M25" s="85">
        <v>119</v>
      </c>
      <c r="N25" s="85">
        <v>119</v>
      </c>
      <c r="O25" s="85" t="s">
        <v>136</v>
      </c>
      <c r="P25" s="85" t="s">
        <v>13</v>
      </c>
      <c r="Q25" s="85" t="s">
        <v>81</v>
      </c>
      <c r="R25" s="7"/>
    </row>
    <row r="26" spans="2:18" ht="30" x14ac:dyDescent="0.25">
      <c r="B26" s="4"/>
      <c r="C26" s="16">
        <v>3</v>
      </c>
      <c r="D26" s="15" t="s">
        <v>304</v>
      </c>
      <c r="E26" s="15" t="s">
        <v>287</v>
      </c>
      <c r="F26" s="85" t="s">
        <v>136</v>
      </c>
      <c r="G26" s="9">
        <v>36013</v>
      </c>
      <c r="H26" s="9">
        <v>37827</v>
      </c>
      <c r="I26" s="24">
        <f>+H26-G26</f>
        <v>1814</v>
      </c>
      <c r="J26" s="25">
        <f>+I26/30</f>
        <v>60.466666666666669</v>
      </c>
      <c r="K26" s="18">
        <f t="shared" si="0"/>
        <v>5.0388888888888888</v>
      </c>
      <c r="L26" s="85" t="s">
        <v>136</v>
      </c>
      <c r="M26" s="85">
        <v>120</v>
      </c>
      <c r="N26" s="85">
        <v>121</v>
      </c>
      <c r="O26" s="85" t="s">
        <v>136</v>
      </c>
      <c r="P26" s="85" t="s">
        <v>13</v>
      </c>
      <c r="Q26" s="85" t="s">
        <v>81</v>
      </c>
      <c r="R26" s="7"/>
    </row>
    <row r="27" spans="2:18" ht="30" x14ac:dyDescent="0.25">
      <c r="B27" s="4"/>
      <c r="C27" s="16">
        <v>7</v>
      </c>
      <c r="D27" s="15" t="s">
        <v>200</v>
      </c>
      <c r="E27" s="15" t="s">
        <v>287</v>
      </c>
      <c r="F27" s="85" t="s">
        <v>136</v>
      </c>
      <c r="G27" s="9">
        <v>37587</v>
      </c>
      <c r="H27" s="9">
        <v>38061</v>
      </c>
      <c r="I27" s="24">
        <f>+H27-G27</f>
        <v>474</v>
      </c>
      <c r="J27" s="25">
        <f>+I27/30</f>
        <v>15.8</v>
      </c>
      <c r="K27" s="18">
        <f t="shared" si="0"/>
        <v>1.3166666666666667</v>
      </c>
      <c r="L27" s="85" t="s">
        <v>136</v>
      </c>
      <c r="M27" s="85">
        <v>122</v>
      </c>
      <c r="N27" s="85">
        <v>122</v>
      </c>
      <c r="O27" s="85" t="s">
        <v>136</v>
      </c>
      <c r="P27" s="85" t="s">
        <v>13</v>
      </c>
      <c r="Q27" s="85" t="s">
        <v>81</v>
      </c>
      <c r="R27" s="7"/>
    </row>
    <row r="28" spans="2:18" ht="30" x14ac:dyDescent="0.25">
      <c r="B28" s="4"/>
      <c r="C28" s="16">
        <v>9</v>
      </c>
      <c r="D28" s="15" t="s">
        <v>305</v>
      </c>
      <c r="E28" s="15" t="s">
        <v>287</v>
      </c>
      <c r="F28" s="85" t="s">
        <v>136</v>
      </c>
      <c r="G28" s="9">
        <v>38248</v>
      </c>
      <c r="H28" s="9">
        <v>38815</v>
      </c>
      <c r="I28" s="24">
        <f t="shared" si="1"/>
        <v>567</v>
      </c>
      <c r="J28" s="25">
        <f t="shared" si="2"/>
        <v>18.899999999999999</v>
      </c>
      <c r="K28" s="18">
        <f t="shared" si="0"/>
        <v>1.575</v>
      </c>
      <c r="L28" s="85" t="s">
        <v>136</v>
      </c>
      <c r="M28" s="85">
        <v>123</v>
      </c>
      <c r="N28" s="85">
        <v>123</v>
      </c>
      <c r="O28" s="85" t="s">
        <v>136</v>
      </c>
      <c r="P28" s="85" t="s">
        <v>13</v>
      </c>
      <c r="Q28" s="85" t="s">
        <v>81</v>
      </c>
      <c r="R28" s="7"/>
    </row>
    <row r="29" spans="2:18" ht="30" x14ac:dyDescent="0.25">
      <c r="B29" s="4"/>
      <c r="C29" s="16">
        <v>10</v>
      </c>
      <c r="D29" s="8" t="s">
        <v>274</v>
      </c>
      <c r="E29" s="15" t="s">
        <v>287</v>
      </c>
      <c r="F29" s="85" t="s">
        <v>136</v>
      </c>
      <c r="G29" s="9">
        <v>38821</v>
      </c>
      <c r="H29" s="9"/>
      <c r="I29" s="24">
        <f t="shared" si="1"/>
        <v>-38821</v>
      </c>
      <c r="J29" s="25">
        <f t="shared" si="2"/>
        <v>-1294.0333333333333</v>
      </c>
      <c r="K29" s="63"/>
      <c r="L29" s="85" t="s">
        <v>150</v>
      </c>
      <c r="M29" s="85">
        <v>124</v>
      </c>
      <c r="N29" s="85">
        <v>127</v>
      </c>
      <c r="O29" s="85" t="s">
        <v>150</v>
      </c>
      <c r="P29" s="85"/>
      <c r="Q29" s="85"/>
      <c r="R29" s="7" t="s">
        <v>306</v>
      </c>
    </row>
    <row r="30" spans="2:18" ht="33" customHeight="1" x14ac:dyDescent="0.2">
      <c r="E30" s="54" t="s">
        <v>132</v>
      </c>
      <c r="K30" s="18">
        <f>SUM(K19:K29)</f>
        <v>25.099999999999998</v>
      </c>
    </row>
    <row r="31" spans="2:18" ht="36" x14ac:dyDescent="0.25">
      <c r="C31" s="87" t="s">
        <v>23</v>
      </c>
      <c r="D31" s="88">
        <f>+K30</f>
        <v>25.099999999999998</v>
      </c>
      <c r="E31" s="42" t="s">
        <v>136</v>
      </c>
    </row>
    <row r="32" spans="2:18" x14ac:dyDescent="0.25">
      <c r="C32" s="87" t="s">
        <v>24</v>
      </c>
      <c r="D32" s="85">
        <v>8</v>
      </c>
    </row>
    <row r="33" spans="3:6" x14ac:dyDescent="0.2">
      <c r="C33" s="87" t="s">
        <v>25</v>
      </c>
      <c r="D33" s="88">
        <f>+D31-D32</f>
        <v>17.099999999999998</v>
      </c>
      <c r="E33" s="54" t="s">
        <v>132</v>
      </c>
    </row>
    <row r="34" spans="3:6" ht="36" x14ac:dyDescent="0.25">
      <c r="C34" s="87" t="s">
        <v>27</v>
      </c>
      <c r="D34" s="88">
        <f>+K20+K23+K24+K25+K26+K27+K28</f>
        <v>18.030555555555555</v>
      </c>
      <c r="E34" s="42" t="s">
        <v>136</v>
      </c>
    </row>
    <row r="35" spans="3:6" ht="45" x14ac:dyDescent="0.25">
      <c r="C35" s="87" t="s">
        <v>28</v>
      </c>
      <c r="D35" s="85">
        <v>5</v>
      </c>
      <c r="E35" s="86" t="str">
        <f>+E15</f>
        <v>Gerencia de proyectos</v>
      </c>
      <c r="F35" s="86" t="str">
        <f>+E16</f>
        <v>En redes de transmisión y/o instalación y/o operación de equipos de telecomunicaciones</v>
      </c>
    </row>
    <row r="36" spans="3:6" x14ac:dyDescent="0.25">
      <c r="C36" s="87" t="s">
        <v>26</v>
      </c>
      <c r="D36" s="88">
        <f>+D34-D35</f>
        <v>13.030555555555555</v>
      </c>
      <c r="E36" s="88">
        <f>+K24+K25+K26+K27+K28</f>
        <v>13.352777777777778</v>
      </c>
      <c r="F36" s="88">
        <f>+K20+K23</f>
        <v>4.677777777777778</v>
      </c>
    </row>
    <row r="38" spans="3:6" ht="36" x14ac:dyDescent="0.25">
      <c r="C38" s="87" t="s">
        <v>91</v>
      </c>
      <c r="D38" s="42" t="s">
        <v>150</v>
      </c>
    </row>
  </sheetData>
  <mergeCells count="13">
    <mergeCell ref="P17:Q17"/>
    <mergeCell ref="D4:D5"/>
    <mergeCell ref="E4:E5"/>
    <mergeCell ref="F4:F5"/>
    <mergeCell ref="G4:G5"/>
    <mergeCell ref="H4:H5"/>
    <mergeCell ref="I4:L5"/>
    <mergeCell ref="G18:H18"/>
    <mergeCell ref="I6:L6"/>
    <mergeCell ref="I7:L7"/>
    <mergeCell ref="I8:L8"/>
    <mergeCell ref="C14:E14"/>
    <mergeCell ref="C15:D16"/>
  </mergeCells>
  <conditionalFormatting sqref="A1:XFD3 A4:I4 A5:H5 A6:I6 M4:XFD8 A9:XFD14 A15:C15 E15:XFD16 A16:B16 A7:C8 A17:XFD1048576">
    <cfRule type="cellIs" dxfId="143" priority="5" operator="equal">
      <formula>"NO"</formula>
    </cfRule>
    <cfRule type="cellIs" dxfId="142" priority="6" operator="equal">
      <formula>"SI"</formula>
    </cfRule>
  </conditionalFormatting>
  <conditionalFormatting sqref="D7:I7">
    <cfRule type="cellIs" dxfId="141" priority="3" operator="equal">
      <formula>"NO"</formula>
    </cfRule>
    <cfRule type="cellIs" dxfId="140" priority="4" operator="equal">
      <formula>"SI"</formula>
    </cfRule>
  </conditionalFormatting>
  <conditionalFormatting sqref="D8:I8">
    <cfRule type="cellIs" dxfId="139" priority="1" operator="equal">
      <formula>"NO"</formula>
    </cfRule>
    <cfRule type="cellIs" dxfId="138" priority="2" operator="equal">
      <formula>"SI"</formula>
    </cfRule>
  </conditionalFormatting>
  <dataValidations count="1">
    <dataValidation type="list" allowBlank="1" showInputMessage="1" showErrorMessage="1" sqref="Q19:Q29">
      <formula1>$E$15:$E$16</formula1>
    </dataValidation>
  </dataValidations>
  <pageMargins left="0.7" right="0.7" top="0.75" bottom="0.75" header="0.3" footer="0.3"/>
  <pageSetup scale="21"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Q32"/>
  <sheetViews>
    <sheetView zoomScale="85" zoomScaleNormal="85" zoomScaleSheetLayoutView="10" workbookViewId="0">
      <selection activeCell="A20" sqref="A20"/>
    </sheetView>
  </sheetViews>
  <sheetFormatPr baseColWidth="10" defaultColWidth="11.42578125" defaultRowHeight="15" x14ac:dyDescent="0.25"/>
  <cols>
    <col min="1" max="1" width="3.7109375" style="4" customWidth="1"/>
    <col min="2" max="2" width="11.42578125" style="11"/>
    <col min="3" max="3" width="39.28515625" style="4" bestFit="1" customWidth="1"/>
    <col min="4" max="4" width="33.85546875" style="4" customWidth="1"/>
    <col min="5" max="5" width="34.28515625" style="4" customWidth="1"/>
    <col min="6" max="6" width="32" style="4" customWidth="1"/>
    <col min="7" max="7" width="17.28515625" style="4" customWidth="1"/>
    <col min="8" max="8" width="16.28515625" style="4" customWidth="1"/>
    <col min="9" max="9" width="11.42578125" style="11"/>
    <col min="10" max="10" width="15.7109375" style="11" bestFit="1" customWidth="1"/>
    <col min="11" max="11" width="11.42578125" style="4"/>
    <col min="12" max="16" width="16.42578125" style="11" customWidth="1"/>
    <col min="17" max="17" width="41.140625" style="4" customWidth="1"/>
    <col min="18" max="16384" width="11.42578125" style="4"/>
  </cols>
  <sheetData>
    <row r="2" spans="2:17" x14ac:dyDescent="0.25">
      <c r="B2" s="12" t="s">
        <v>69</v>
      </c>
      <c r="C2" s="3" t="s">
        <v>70</v>
      </c>
    </row>
    <row r="3" spans="2:17" ht="14.45" x14ac:dyDescent="0.35">
      <c r="B3" s="12"/>
      <c r="C3" s="3"/>
    </row>
    <row r="4" spans="2:17" ht="21" customHeight="1" x14ac:dyDescent="0.25">
      <c r="B4" s="12"/>
      <c r="C4" s="86" t="s">
        <v>87</v>
      </c>
      <c r="D4" s="96" t="s">
        <v>18</v>
      </c>
      <c r="E4" s="96" t="s">
        <v>7</v>
      </c>
      <c r="F4" s="96" t="s">
        <v>19</v>
      </c>
      <c r="G4" s="96" t="s">
        <v>63</v>
      </c>
      <c r="H4" s="96" t="s">
        <v>8</v>
      </c>
      <c r="I4" s="94" t="s">
        <v>9</v>
      </c>
      <c r="J4" s="94"/>
      <c r="K4" s="94"/>
      <c r="L4" s="94"/>
    </row>
    <row r="5" spans="2:17" ht="35.25" customHeight="1" x14ac:dyDescent="0.25">
      <c r="B5" s="12"/>
      <c r="C5" s="26" t="s">
        <v>290</v>
      </c>
      <c r="D5" s="97"/>
      <c r="E5" s="97"/>
      <c r="F5" s="97" t="s">
        <v>19</v>
      </c>
      <c r="G5" s="97"/>
      <c r="H5" s="97"/>
      <c r="I5" s="94"/>
      <c r="J5" s="94"/>
      <c r="K5" s="94"/>
      <c r="L5" s="94"/>
    </row>
    <row r="6" spans="2:17" ht="45" x14ac:dyDescent="0.25">
      <c r="C6" s="2" t="s">
        <v>88</v>
      </c>
      <c r="D6" s="85" t="s">
        <v>291</v>
      </c>
      <c r="E6" s="85" t="s">
        <v>276</v>
      </c>
      <c r="F6" s="9">
        <v>36987</v>
      </c>
      <c r="G6" s="85">
        <v>94</v>
      </c>
      <c r="H6" s="42" t="s">
        <v>136</v>
      </c>
      <c r="I6" s="93" t="s">
        <v>169</v>
      </c>
      <c r="J6" s="93"/>
      <c r="K6" s="93"/>
      <c r="L6" s="93"/>
    </row>
    <row r="7" spans="2:17" ht="36" x14ac:dyDescent="0.25">
      <c r="C7" s="2" t="s">
        <v>89</v>
      </c>
      <c r="D7" s="85" t="s">
        <v>210</v>
      </c>
      <c r="E7" s="85" t="s">
        <v>277</v>
      </c>
      <c r="F7" s="9">
        <v>39364</v>
      </c>
      <c r="G7" s="85">
        <v>95</v>
      </c>
      <c r="H7" s="42" t="s">
        <v>136</v>
      </c>
      <c r="I7" s="93" t="s">
        <v>169</v>
      </c>
      <c r="J7" s="93"/>
      <c r="K7" s="93"/>
      <c r="L7" s="93"/>
    </row>
    <row r="8" spans="2:17" ht="36" x14ac:dyDescent="0.25">
      <c r="C8" s="2" t="s">
        <v>92</v>
      </c>
      <c r="D8" s="85" t="s">
        <v>150</v>
      </c>
      <c r="E8" s="85" t="s">
        <v>150</v>
      </c>
      <c r="F8" s="9" t="s">
        <v>150</v>
      </c>
      <c r="G8" s="85" t="s">
        <v>150</v>
      </c>
      <c r="H8" s="58"/>
      <c r="I8" s="93" t="s">
        <v>169</v>
      </c>
      <c r="J8" s="93"/>
      <c r="K8" s="93"/>
      <c r="L8" s="93"/>
    </row>
    <row r="9" spans="2:17" ht="14.45" x14ac:dyDescent="0.35">
      <c r="C9" s="14"/>
      <c r="D9" s="14"/>
      <c r="E9" s="14"/>
      <c r="F9" s="14"/>
      <c r="G9" s="14"/>
      <c r="H9" s="14"/>
    </row>
    <row r="10" spans="2:17" ht="36" x14ac:dyDescent="0.25">
      <c r="C10" s="2" t="s">
        <v>76</v>
      </c>
      <c r="D10" s="42" t="s">
        <v>136</v>
      </c>
      <c r="E10" s="14"/>
      <c r="F10" s="14"/>
      <c r="G10" s="14"/>
      <c r="H10" s="14"/>
    </row>
    <row r="11" spans="2:17" ht="60" x14ac:dyDescent="0.25">
      <c r="C11" s="2" t="s">
        <v>86</v>
      </c>
      <c r="D11" s="42" t="s">
        <v>136</v>
      </c>
      <c r="E11" s="14"/>
      <c r="F11" s="14"/>
      <c r="G11" s="14"/>
      <c r="H11" s="14"/>
    </row>
    <row r="12" spans="2:17" ht="43.5" x14ac:dyDescent="0.35">
      <c r="C12" s="2" t="s">
        <v>80</v>
      </c>
      <c r="D12" s="42" t="s">
        <v>136</v>
      </c>
      <c r="E12" s="14"/>
      <c r="F12" s="14"/>
      <c r="G12" s="14"/>
      <c r="H12" s="14"/>
    </row>
    <row r="14" spans="2:17" ht="45" customHeight="1" x14ac:dyDescent="0.25">
      <c r="C14" s="95" t="s">
        <v>90</v>
      </c>
      <c r="D14" s="95"/>
      <c r="E14" s="95"/>
    </row>
    <row r="15" spans="2:17" x14ac:dyDescent="0.25">
      <c r="P15" s="86" t="s">
        <v>22</v>
      </c>
    </row>
    <row r="16" spans="2:17" ht="60" x14ac:dyDescent="0.25">
      <c r="B16" s="4"/>
      <c r="C16" s="86" t="s">
        <v>15</v>
      </c>
      <c r="D16" s="86" t="s">
        <v>77</v>
      </c>
      <c r="E16" s="86" t="s">
        <v>78</v>
      </c>
      <c r="F16" s="86" t="s">
        <v>79</v>
      </c>
      <c r="G16" s="94" t="s">
        <v>5</v>
      </c>
      <c r="H16" s="94"/>
      <c r="I16" s="86" t="s">
        <v>10</v>
      </c>
      <c r="J16" s="86" t="s">
        <v>11</v>
      </c>
      <c r="K16" s="86" t="s">
        <v>12</v>
      </c>
      <c r="L16" s="86" t="s">
        <v>16</v>
      </c>
      <c r="M16" s="86" t="s">
        <v>20</v>
      </c>
      <c r="N16" s="86" t="s">
        <v>21</v>
      </c>
      <c r="O16" s="86" t="s">
        <v>8</v>
      </c>
      <c r="P16" s="86" t="s">
        <v>13</v>
      </c>
      <c r="Q16" s="86" t="s">
        <v>9</v>
      </c>
    </row>
    <row r="17" spans="2:17" ht="30" x14ac:dyDescent="0.25">
      <c r="B17" s="4"/>
      <c r="C17" s="16">
        <v>1</v>
      </c>
      <c r="D17" s="15" t="s">
        <v>278</v>
      </c>
      <c r="E17" s="15" t="s">
        <v>275</v>
      </c>
      <c r="F17" s="85" t="s">
        <v>136</v>
      </c>
      <c r="G17" s="9">
        <v>38657</v>
      </c>
      <c r="H17" s="9">
        <v>39815</v>
      </c>
      <c r="I17" s="24">
        <f t="shared" ref="I17:I26" si="0">+H17-G17</f>
        <v>1158</v>
      </c>
      <c r="J17" s="25">
        <f>+I17/30</f>
        <v>38.6</v>
      </c>
      <c r="K17" s="63"/>
      <c r="L17" s="85" t="s">
        <v>136</v>
      </c>
      <c r="M17" s="85">
        <v>98</v>
      </c>
      <c r="N17" s="85">
        <v>98</v>
      </c>
      <c r="O17" s="85" t="s">
        <v>150</v>
      </c>
      <c r="P17" s="85" t="s">
        <v>150</v>
      </c>
      <c r="Q17" s="7" t="s">
        <v>292</v>
      </c>
    </row>
    <row r="18" spans="2:17" ht="45" x14ac:dyDescent="0.25">
      <c r="B18" s="4"/>
      <c r="C18" s="16">
        <v>2</v>
      </c>
      <c r="D18" s="15" t="s">
        <v>279</v>
      </c>
      <c r="E18" s="15" t="s">
        <v>275</v>
      </c>
      <c r="F18" s="85" t="s">
        <v>150</v>
      </c>
      <c r="G18" s="9">
        <v>39904</v>
      </c>
      <c r="H18" s="9">
        <v>40060</v>
      </c>
      <c r="I18" s="24">
        <f>+H18-G18</f>
        <v>156</v>
      </c>
      <c r="J18" s="25">
        <f>+I18/30</f>
        <v>5.2</v>
      </c>
      <c r="K18" s="63"/>
      <c r="L18" s="85" t="s">
        <v>136</v>
      </c>
      <c r="M18" s="85">
        <v>99</v>
      </c>
      <c r="N18" s="85">
        <v>99</v>
      </c>
      <c r="O18" s="85" t="s">
        <v>150</v>
      </c>
      <c r="P18" s="85" t="s">
        <v>150</v>
      </c>
      <c r="Q18" s="7" t="s">
        <v>293</v>
      </c>
    </row>
    <row r="19" spans="2:17" ht="30" x14ac:dyDescent="0.25">
      <c r="B19" s="4"/>
      <c r="C19" s="16">
        <v>3</v>
      </c>
      <c r="D19" s="15" t="s">
        <v>280</v>
      </c>
      <c r="E19" s="15" t="s">
        <v>275</v>
      </c>
      <c r="F19" s="85" t="s">
        <v>136</v>
      </c>
      <c r="G19" s="9">
        <v>40413</v>
      </c>
      <c r="H19" s="9">
        <v>41008</v>
      </c>
      <c r="I19" s="24">
        <f t="shared" si="0"/>
        <v>595</v>
      </c>
      <c r="J19" s="25">
        <f t="shared" ref="J19:J26" si="1">+I19/30</f>
        <v>19.833333333333332</v>
      </c>
      <c r="K19" s="63"/>
      <c r="L19" s="85" t="s">
        <v>136</v>
      </c>
      <c r="M19" s="85">
        <v>100</v>
      </c>
      <c r="N19" s="85">
        <v>101</v>
      </c>
      <c r="O19" s="85" t="s">
        <v>150</v>
      </c>
      <c r="P19" s="85" t="s">
        <v>150</v>
      </c>
      <c r="Q19" s="7" t="s">
        <v>292</v>
      </c>
    </row>
    <row r="20" spans="2:17" x14ac:dyDescent="0.25">
      <c r="B20" s="4"/>
      <c r="C20" s="16">
        <v>4</v>
      </c>
      <c r="D20" s="15"/>
      <c r="E20" s="15"/>
      <c r="F20" s="85"/>
      <c r="G20" s="9"/>
      <c r="H20" s="9"/>
      <c r="I20" s="24">
        <f t="shared" si="0"/>
        <v>0</v>
      </c>
      <c r="J20" s="25">
        <f t="shared" si="1"/>
        <v>0</v>
      </c>
      <c r="K20" s="18">
        <f t="shared" ref="K20:K26" si="2">+J20/12</f>
        <v>0</v>
      </c>
      <c r="L20" s="85"/>
      <c r="M20" s="85"/>
      <c r="N20" s="85"/>
      <c r="O20" s="85"/>
      <c r="P20" s="85"/>
      <c r="Q20" s="7"/>
    </row>
    <row r="21" spans="2:17" x14ac:dyDescent="0.25">
      <c r="B21" s="4"/>
      <c r="C21" s="16">
        <v>5</v>
      </c>
      <c r="D21" s="15"/>
      <c r="E21" s="15"/>
      <c r="F21" s="85"/>
      <c r="G21" s="9"/>
      <c r="H21" s="9"/>
      <c r="I21" s="24">
        <f t="shared" si="0"/>
        <v>0</v>
      </c>
      <c r="J21" s="25">
        <f t="shared" si="1"/>
        <v>0</v>
      </c>
      <c r="K21" s="18">
        <f t="shared" si="2"/>
        <v>0</v>
      </c>
      <c r="L21" s="85"/>
      <c r="M21" s="85"/>
      <c r="N21" s="85"/>
      <c r="O21" s="85"/>
      <c r="P21" s="85"/>
      <c r="Q21" s="7"/>
    </row>
    <row r="22" spans="2:17" x14ac:dyDescent="0.25">
      <c r="B22" s="4"/>
      <c r="C22" s="16">
        <v>6</v>
      </c>
      <c r="D22" s="15"/>
      <c r="E22" s="15"/>
      <c r="F22" s="85"/>
      <c r="G22" s="9"/>
      <c r="H22" s="9"/>
      <c r="I22" s="24">
        <f t="shared" si="0"/>
        <v>0</v>
      </c>
      <c r="J22" s="25">
        <f t="shared" si="1"/>
        <v>0</v>
      </c>
      <c r="K22" s="18">
        <f t="shared" si="2"/>
        <v>0</v>
      </c>
      <c r="L22" s="85"/>
      <c r="M22" s="85"/>
      <c r="N22" s="85"/>
      <c r="O22" s="85"/>
      <c r="P22" s="85"/>
      <c r="Q22" s="7"/>
    </row>
    <row r="23" spans="2:17" x14ac:dyDescent="0.25">
      <c r="B23" s="4"/>
      <c r="C23" s="16">
        <v>7</v>
      </c>
      <c r="D23" s="15"/>
      <c r="E23" s="15"/>
      <c r="F23" s="85"/>
      <c r="G23" s="17"/>
      <c r="H23" s="17"/>
      <c r="I23" s="24">
        <f>+H23-G23</f>
        <v>0</v>
      </c>
      <c r="J23" s="25">
        <f>+I23/30</f>
        <v>0</v>
      </c>
      <c r="K23" s="18">
        <f t="shared" si="2"/>
        <v>0</v>
      </c>
      <c r="L23" s="85"/>
      <c r="M23" s="85"/>
      <c r="N23" s="85"/>
      <c r="O23" s="85"/>
      <c r="P23" s="85"/>
      <c r="Q23" s="7"/>
    </row>
    <row r="24" spans="2:17" x14ac:dyDescent="0.25">
      <c r="B24" s="4"/>
      <c r="C24" s="16">
        <v>8</v>
      </c>
      <c r="D24" s="15"/>
      <c r="E24" s="15"/>
      <c r="F24" s="85"/>
      <c r="G24" s="17"/>
      <c r="H24" s="17"/>
      <c r="I24" s="24">
        <f>+H24-G24</f>
        <v>0</v>
      </c>
      <c r="J24" s="25">
        <f>+I24/30</f>
        <v>0</v>
      </c>
      <c r="K24" s="18">
        <f t="shared" si="2"/>
        <v>0</v>
      </c>
      <c r="L24" s="85"/>
      <c r="M24" s="85"/>
      <c r="N24" s="85"/>
      <c r="O24" s="85"/>
      <c r="P24" s="85"/>
      <c r="Q24" s="7"/>
    </row>
    <row r="25" spans="2:17" x14ac:dyDescent="0.25">
      <c r="B25" s="4"/>
      <c r="C25" s="16">
        <v>9</v>
      </c>
      <c r="D25" s="15"/>
      <c r="E25" s="15"/>
      <c r="F25" s="85"/>
      <c r="G25" s="9"/>
      <c r="H25" s="9"/>
      <c r="I25" s="24">
        <f t="shared" si="0"/>
        <v>0</v>
      </c>
      <c r="J25" s="25">
        <f t="shared" si="1"/>
        <v>0</v>
      </c>
      <c r="K25" s="18">
        <f t="shared" si="2"/>
        <v>0</v>
      </c>
      <c r="L25" s="85"/>
      <c r="M25" s="85"/>
      <c r="N25" s="85"/>
      <c r="O25" s="85"/>
      <c r="P25" s="85"/>
      <c r="Q25" s="7"/>
    </row>
    <row r="26" spans="2:17" x14ac:dyDescent="0.25">
      <c r="B26" s="4"/>
      <c r="C26" s="16">
        <v>10</v>
      </c>
      <c r="D26" s="8"/>
      <c r="E26" s="15"/>
      <c r="F26" s="85"/>
      <c r="G26" s="9"/>
      <c r="H26" s="9"/>
      <c r="I26" s="24">
        <f t="shared" si="0"/>
        <v>0</v>
      </c>
      <c r="J26" s="25">
        <f t="shared" si="1"/>
        <v>0</v>
      </c>
      <c r="K26" s="18">
        <f t="shared" si="2"/>
        <v>0</v>
      </c>
      <c r="L26" s="85"/>
      <c r="M26" s="85"/>
      <c r="N26" s="85"/>
      <c r="O26" s="85"/>
      <c r="P26" s="85"/>
      <c r="Q26" s="7"/>
    </row>
    <row r="27" spans="2:17" ht="33" customHeight="1" x14ac:dyDescent="0.2">
      <c r="E27" s="54" t="s">
        <v>132</v>
      </c>
      <c r="K27" s="18">
        <f>SUM(K17:K26)</f>
        <v>0</v>
      </c>
    </row>
    <row r="28" spans="2:17" ht="36" x14ac:dyDescent="0.25">
      <c r="C28" s="87" t="s">
        <v>23</v>
      </c>
      <c r="D28" s="88">
        <f>+K27</f>
        <v>0</v>
      </c>
      <c r="E28" s="42" t="s">
        <v>150</v>
      </c>
    </row>
    <row r="29" spans="2:17" x14ac:dyDescent="0.25">
      <c r="C29" s="87" t="s">
        <v>24</v>
      </c>
      <c r="D29" s="85">
        <v>4</v>
      </c>
    </row>
    <row r="30" spans="2:17" x14ac:dyDescent="0.2">
      <c r="C30" s="87" t="s">
        <v>25</v>
      </c>
      <c r="D30" s="88">
        <f>+D28-D29</f>
        <v>-4</v>
      </c>
      <c r="E30" s="54"/>
    </row>
    <row r="32" spans="2:17" ht="36" x14ac:dyDescent="0.25">
      <c r="C32" s="87" t="s">
        <v>91</v>
      </c>
      <c r="D32" s="42" t="s">
        <v>150</v>
      </c>
    </row>
  </sheetData>
  <mergeCells count="11">
    <mergeCell ref="I4:L5"/>
    <mergeCell ref="D4:D5"/>
    <mergeCell ref="E4:E5"/>
    <mergeCell ref="F4:F5"/>
    <mergeCell ref="G4:G5"/>
    <mergeCell ref="H4:H5"/>
    <mergeCell ref="I6:L6"/>
    <mergeCell ref="I7:L7"/>
    <mergeCell ref="I8:L8"/>
    <mergeCell ref="C14:E14"/>
    <mergeCell ref="G16:H16"/>
  </mergeCells>
  <conditionalFormatting sqref="A4:I4 A5:H5 A6:I6 A7:C7 A1:XFD3 M4:XFD8 A8:B8 A33:XFD1048576 A32:B32 E32:XFD32 A28:XFD31 A27:D27 F27:XFD27 A9:XFD26">
    <cfRule type="cellIs" dxfId="137" priority="13" operator="equal">
      <formula>"NO"</formula>
    </cfRule>
    <cfRule type="cellIs" dxfId="136" priority="14" operator="equal">
      <formula>"SI"</formula>
    </cfRule>
  </conditionalFormatting>
  <conditionalFormatting sqref="E7:I7">
    <cfRule type="cellIs" dxfId="135" priority="11" operator="equal">
      <formula>"NO"</formula>
    </cfRule>
    <cfRule type="cellIs" dxfId="134" priority="12" operator="equal">
      <formula>"SI"</formula>
    </cfRule>
  </conditionalFormatting>
  <conditionalFormatting sqref="C8">
    <cfRule type="cellIs" dxfId="133" priority="9" operator="equal">
      <formula>"NO"</formula>
    </cfRule>
    <cfRule type="cellIs" dxfId="132" priority="10" operator="equal">
      <formula>"SI"</formula>
    </cfRule>
  </conditionalFormatting>
  <conditionalFormatting sqref="D8:I8">
    <cfRule type="cellIs" dxfId="131" priority="7" operator="equal">
      <formula>"NO"</formula>
    </cfRule>
    <cfRule type="cellIs" dxfId="130" priority="8" operator="equal">
      <formula>"SI"</formula>
    </cfRule>
  </conditionalFormatting>
  <conditionalFormatting sqref="C32:D32">
    <cfRule type="cellIs" dxfId="129" priority="5" operator="equal">
      <formula>"NO"</formula>
    </cfRule>
    <cfRule type="cellIs" dxfId="128" priority="6" operator="equal">
      <formula>"SI"</formula>
    </cfRule>
  </conditionalFormatting>
  <conditionalFormatting sqref="E27">
    <cfRule type="cellIs" dxfId="127" priority="3" operator="equal">
      <formula>"NO"</formula>
    </cfRule>
    <cfRule type="cellIs" dxfId="126" priority="4" operator="equal">
      <formula>"SI"</formula>
    </cfRule>
  </conditionalFormatting>
  <conditionalFormatting sqref="D7">
    <cfRule type="cellIs" dxfId="125" priority="1" operator="equal">
      <formula>"NO"</formula>
    </cfRule>
    <cfRule type="cellIs" dxfId="124" priority="2" operator="equal">
      <formula>"SI"</formula>
    </cfRule>
  </conditionalFormatting>
  <pageMargins left="0.7" right="0.7" top="0.75" bottom="0.75" header="0.3" footer="0.3"/>
  <pageSetup scale="21"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R38"/>
  <sheetViews>
    <sheetView zoomScale="86" zoomScaleNormal="85" zoomScaleSheetLayoutView="10" workbookViewId="0">
      <selection activeCell="E24" sqref="E24"/>
    </sheetView>
  </sheetViews>
  <sheetFormatPr baseColWidth="10" defaultColWidth="11.42578125" defaultRowHeight="15" x14ac:dyDescent="0.25"/>
  <cols>
    <col min="1" max="1" width="3.7109375" style="4" customWidth="1"/>
    <col min="2" max="2" width="11.42578125" style="11"/>
    <col min="3" max="3" width="39.28515625" style="4" bestFit="1" customWidth="1"/>
    <col min="4" max="4" width="33.85546875" style="4" customWidth="1"/>
    <col min="5" max="5" width="34.28515625" style="4" customWidth="1"/>
    <col min="6" max="6" width="32" style="4" customWidth="1"/>
    <col min="7" max="7" width="17.28515625" style="4" customWidth="1"/>
    <col min="8" max="8" width="16.28515625" style="4" customWidth="1"/>
    <col min="9" max="9" width="11.42578125" style="11"/>
    <col min="10" max="10" width="15.7109375" style="11" bestFit="1" customWidth="1"/>
    <col min="11" max="11" width="11.42578125" style="4"/>
    <col min="12" max="16" width="16.42578125" style="11" customWidth="1"/>
    <col min="17" max="17" width="23.28515625" style="11" customWidth="1"/>
    <col min="18" max="18" width="41.140625" style="4" customWidth="1"/>
    <col min="19" max="16384" width="11.42578125" style="4"/>
  </cols>
  <sheetData>
    <row r="2" spans="2:12" x14ac:dyDescent="0.25">
      <c r="B2" s="12" t="s">
        <v>69</v>
      </c>
      <c r="C2" s="3" t="s">
        <v>70</v>
      </c>
    </row>
    <row r="3" spans="2:12" ht="14.45" x14ac:dyDescent="0.35">
      <c r="B3" s="12"/>
      <c r="C3" s="3"/>
    </row>
    <row r="4" spans="2:12" ht="21" customHeight="1" x14ac:dyDescent="0.25">
      <c r="B4" s="12"/>
      <c r="C4" s="86" t="s">
        <v>93</v>
      </c>
      <c r="D4" s="96" t="s">
        <v>18</v>
      </c>
      <c r="E4" s="96" t="s">
        <v>7</v>
      </c>
      <c r="F4" s="96" t="s">
        <v>19</v>
      </c>
      <c r="G4" s="96" t="s">
        <v>63</v>
      </c>
      <c r="H4" s="96" t="s">
        <v>8</v>
      </c>
      <c r="I4" s="94" t="s">
        <v>9</v>
      </c>
      <c r="J4" s="94"/>
      <c r="K4" s="94"/>
      <c r="L4" s="94"/>
    </row>
    <row r="5" spans="2:12" ht="35.25" customHeight="1" x14ac:dyDescent="0.25">
      <c r="B5" s="12"/>
      <c r="C5" s="26" t="s">
        <v>294</v>
      </c>
      <c r="D5" s="97"/>
      <c r="E5" s="97"/>
      <c r="F5" s="97" t="s">
        <v>19</v>
      </c>
      <c r="G5" s="97"/>
      <c r="H5" s="97"/>
      <c r="I5" s="94"/>
      <c r="J5" s="94"/>
      <c r="K5" s="94"/>
      <c r="L5" s="94"/>
    </row>
    <row r="6" spans="2:12" ht="45" x14ac:dyDescent="0.25">
      <c r="C6" s="2" t="s">
        <v>94</v>
      </c>
      <c r="D6" s="85" t="s">
        <v>269</v>
      </c>
      <c r="E6" s="85" t="s">
        <v>270</v>
      </c>
      <c r="F6" s="9">
        <v>26200</v>
      </c>
      <c r="G6" s="85">
        <v>82</v>
      </c>
      <c r="H6" s="42" t="s">
        <v>136</v>
      </c>
      <c r="I6" s="93" t="s">
        <v>169</v>
      </c>
      <c r="J6" s="93"/>
      <c r="K6" s="93"/>
      <c r="L6" s="93"/>
    </row>
    <row r="7" spans="2:12" ht="45" x14ac:dyDescent="0.25">
      <c r="C7" s="2" t="s">
        <v>95</v>
      </c>
      <c r="D7" s="85" t="s">
        <v>269</v>
      </c>
      <c r="E7" s="85" t="s">
        <v>281</v>
      </c>
      <c r="F7" s="9">
        <v>40998</v>
      </c>
      <c r="G7" s="85">
        <v>83</v>
      </c>
      <c r="H7" s="42" t="s">
        <v>136</v>
      </c>
      <c r="I7" s="93" t="s">
        <v>169</v>
      </c>
      <c r="J7" s="93"/>
      <c r="K7" s="93"/>
      <c r="L7" s="93"/>
    </row>
    <row r="8" spans="2:12" ht="36" x14ac:dyDescent="0.25">
      <c r="C8" s="2" t="s">
        <v>92</v>
      </c>
      <c r="D8" s="85" t="s">
        <v>150</v>
      </c>
      <c r="E8" s="85" t="s">
        <v>150</v>
      </c>
      <c r="F8" s="9" t="s">
        <v>150</v>
      </c>
      <c r="G8" s="85" t="s">
        <v>150</v>
      </c>
      <c r="H8" s="58"/>
      <c r="I8" s="93" t="s">
        <v>169</v>
      </c>
      <c r="J8" s="93"/>
      <c r="K8" s="93"/>
      <c r="L8" s="93"/>
    </row>
    <row r="9" spans="2:12" ht="14.45" x14ac:dyDescent="0.35">
      <c r="C9" s="14"/>
      <c r="D9" s="14"/>
      <c r="E9" s="14"/>
      <c r="F9" s="14"/>
      <c r="G9" s="14"/>
      <c r="H9" s="14"/>
    </row>
    <row r="10" spans="2:12" ht="36" x14ac:dyDescent="0.25">
      <c r="C10" s="2" t="s">
        <v>76</v>
      </c>
      <c r="D10" s="42" t="s">
        <v>136</v>
      </c>
      <c r="E10" s="14"/>
      <c r="F10" s="14"/>
      <c r="G10" s="14"/>
      <c r="H10" s="14"/>
    </row>
    <row r="11" spans="2:12" ht="60" x14ac:dyDescent="0.25">
      <c r="C11" s="2" t="s">
        <v>86</v>
      </c>
      <c r="D11" s="42" t="s">
        <v>136</v>
      </c>
      <c r="E11" s="14"/>
      <c r="F11" s="14"/>
      <c r="G11" s="14"/>
      <c r="H11" s="14"/>
    </row>
    <row r="12" spans="2:12" ht="43.5" x14ac:dyDescent="0.35">
      <c r="C12" s="2" t="s">
        <v>80</v>
      </c>
      <c r="D12" s="42" t="s">
        <v>136</v>
      </c>
      <c r="E12" s="14"/>
      <c r="F12" s="14"/>
      <c r="G12" s="14"/>
      <c r="H12" s="14"/>
    </row>
    <row r="14" spans="2:12" ht="45" customHeight="1" x14ac:dyDescent="0.25">
      <c r="C14" s="95" t="s">
        <v>96</v>
      </c>
      <c r="D14" s="95"/>
      <c r="E14" s="102"/>
    </row>
    <row r="15" spans="2:12" ht="41.25" customHeight="1" x14ac:dyDescent="0.25">
      <c r="C15" s="95" t="s">
        <v>97</v>
      </c>
      <c r="D15" s="103"/>
      <c r="E15" s="55" t="s">
        <v>99</v>
      </c>
      <c r="F15" s="98" t="s">
        <v>100</v>
      </c>
    </row>
    <row r="16" spans="2:12" ht="41.25" customHeight="1" x14ac:dyDescent="0.25">
      <c r="C16" s="95"/>
      <c r="D16" s="103"/>
      <c r="E16" s="55" t="s">
        <v>98</v>
      </c>
      <c r="F16" s="99"/>
    </row>
    <row r="17" spans="2:18" ht="41.25" customHeight="1" x14ac:dyDescent="0.25">
      <c r="C17" s="95"/>
      <c r="D17" s="103"/>
      <c r="E17" s="55" t="s">
        <v>101</v>
      </c>
      <c r="F17" s="100"/>
    </row>
    <row r="18" spans="2:18" x14ac:dyDescent="0.25">
      <c r="P18" s="94" t="s">
        <v>22</v>
      </c>
      <c r="Q18" s="94"/>
    </row>
    <row r="19" spans="2:18" ht="60" x14ac:dyDescent="0.25">
      <c r="B19" s="4"/>
      <c r="C19" s="86" t="s">
        <v>15</v>
      </c>
      <c r="D19" s="86" t="s">
        <v>77</v>
      </c>
      <c r="E19" s="86" t="s">
        <v>78</v>
      </c>
      <c r="F19" s="86" t="s">
        <v>79</v>
      </c>
      <c r="G19" s="94" t="s">
        <v>5</v>
      </c>
      <c r="H19" s="94"/>
      <c r="I19" s="86" t="s">
        <v>10</v>
      </c>
      <c r="J19" s="86" t="s">
        <v>11</v>
      </c>
      <c r="K19" s="86" t="s">
        <v>12</v>
      </c>
      <c r="L19" s="86" t="s">
        <v>16</v>
      </c>
      <c r="M19" s="86" t="s">
        <v>20</v>
      </c>
      <c r="N19" s="86" t="s">
        <v>21</v>
      </c>
      <c r="O19" s="86" t="s">
        <v>8</v>
      </c>
      <c r="P19" s="86" t="s">
        <v>13</v>
      </c>
      <c r="Q19" s="86" t="s">
        <v>14</v>
      </c>
      <c r="R19" s="86" t="s">
        <v>9</v>
      </c>
    </row>
    <row r="20" spans="2:18" ht="30" x14ac:dyDescent="0.25">
      <c r="B20" s="4"/>
      <c r="C20" s="16">
        <v>1</v>
      </c>
      <c r="D20" s="15" t="s">
        <v>273</v>
      </c>
      <c r="E20" s="85" t="s">
        <v>282</v>
      </c>
      <c r="F20" s="85" t="s">
        <v>136</v>
      </c>
      <c r="G20" s="9">
        <v>26483</v>
      </c>
      <c r="H20" s="9">
        <v>27637</v>
      </c>
      <c r="I20" s="24">
        <f>+H20-G20</f>
        <v>1154</v>
      </c>
      <c r="J20" s="25">
        <f>+I20/30</f>
        <v>38.466666666666669</v>
      </c>
      <c r="K20" s="92">
        <f>+J20/12</f>
        <v>3.2055555555555557</v>
      </c>
      <c r="L20" s="85" t="s">
        <v>136</v>
      </c>
      <c r="M20" s="85">
        <v>87</v>
      </c>
      <c r="N20" s="85">
        <v>88</v>
      </c>
      <c r="O20" s="85" t="s">
        <v>136</v>
      </c>
      <c r="P20" s="85" t="s">
        <v>13</v>
      </c>
      <c r="Q20" s="85" t="s">
        <v>98</v>
      </c>
      <c r="R20" s="7"/>
    </row>
    <row r="21" spans="2:18" ht="30" x14ac:dyDescent="0.25">
      <c r="B21" s="4"/>
      <c r="C21" s="16">
        <v>2</v>
      </c>
      <c r="D21" s="15" t="s">
        <v>273</v>
      </c>
      <c r="E21" s="85" t="s">
        <v>282</v>
      </c>
      <c r="F21" s="85" t="s">
        <v>136</v>
      </c>
      <c r="G21" s="9">
        <f>+H20+1</f>
        <v>27638</v>
      </c>
      <c r="H21" s="9">
        <v>28914</v>
      </c>
      <c r="I21" s="24">
        <f>+H21-G21</f>
        <v>1276</v>
      </c>
      <c r="J21" s="25">
        <f>+I21/30</f>
        <v>42.533333333333331</v>
      </c>
      <c r="K21" s="92">
        <f t="shared" ref="K21:K29" si="0">+J21/12</f>
        <v>3.5444444444444443</v>
      </c>
      <c r="L21" s="85" t="s">
        <v>136</v>
      </c>
      <c r="M21" s="85">
        <v>87</v>
      </c>
      <c r="N21" s="85">
        <v>88</v>
      </c>
      <c r="O21" s="85" t="s">
        <v>136</v>
      </c>
      <c r="P21" s="85" t="s">
        <v>13</v>
      </c>
      <c r="Q21" s="85" t="s">
        <v>98</v>
      </c>
      <c r="R21" s="7"/>
    </row>
    <row r="22" spans="2:18" ht="30" x14ac:dyDescent="0.25">
      <c r="B22" s="4"/>
      <c r="C22" s="16">
        <v>3</v>
      </c>
      <c r="D22" s="15" t="s">
        <v>273</v>
      </c>
      <c r="E22" s="85" t="s">
        <v>282</v>
      </c>
      <c r="F22" s="85" t="s">
        <v>136</v>
      </c>
      <c r="G22" s="9">
        <v>28976</v>
      </c>
      <c r="H22" s="9">
        <v>30224</v>
      </c>
      <c r="I22" s="24">
        <f t="shared" ref="I22:I29" si="1">+H22-G22</f>
        <v>1248</v>
      </c>
      <c r="J22" s="25">
        <f t="shared" ref="J22:J29" si="2">+I22/30</f>
        <v>41.6</v>
      </c>
      <c r="K22" s="92">
        <f t="shared" si="0"/>
        <v>3.4666666666666668</v>
      </c>
      <c r="L22" s="85" t="s">
        <v>136</v>
      </c>
      <c r="M22" s="85">
        <v>87</v>
      </c>
      <c r="N22" s="85">
        <v>88</v>
      </c>
      <c r="O22" s="85" t="s">
        <v>136</v>
      </c>
      <c r="P22" s="85" t="s">
        <v>13</v>
      </c>
      <c r="Q22" s="85" t="s">
        <v>98</v>
      </c>
      <c r="R22" s="7"/>
    </row>
    <row r="23" spans="2:18" x14ac:dyDescent="0.25">
      <c r="B23" s="4"/>
      <c r="C23" s="16">
        <v>4</v>
      </c>
      <c r="D23" s="15" t="s">
        <v>273</v>
      </c>
      <c r="E23" s="85" t="s">
        <v>282</v>
      </c>
      <c r="F23" s="85" t="s">
        <v>136</v>
      </c>
      <c r="G23" s="9">
        <f>+H22+1</f>
        <v>30225</v>
      </c>
      <c r="H23" s="9">
        <v>32051</v>
      </c>
      <c r="I23" s="24">
        <f>+H23-G23</f>
        <v>1826</v>
      </c>
      <c r="J23" s="25">
        <f t="shared" si="2"/>
        <v>60.866666666666667</v>
      </c>
      <c r="K23" s="18">
        <f t="shared" si="0"/>
        <v>5.072222222222222</v>
      </c>
      <c r="L23" s="85" t="s">
        <v>136</v>
      </c>
      <c r="M23" s="85">
        <v>87</v>
      </c>
      <c r="N23" s="85">
        <v>88</v>
      </c>
      <c r="O23" s="85" t="s">
        <v>136</v>
      </c>
      <c r="P23" s="85" t="s">
        <v>13</v>
      </c>
      <c r="Q23" s="85"/>
      <c r="R23" s="7"/>
    </row>
    <row r="24" spans="2:18" ht="45" x14ac:dyDescent="0.25">
      <c r="B24" s="4"/>
      <c r="C24" s="16">
        <v>5</v>
      </c>
      <c r="D24" s="15" t="s">
        <v>273</v>
      </c>
      <c r="E24" s="85" t="s">
        <v>282</v>
      </c>
      <c r="F24" s="85" t="s">
        <v>136</v>
      </c>
      <c r="G24" s="9">
        <f>+H23+1</f>
        <v>32052</v>
      </c>
      <c r="H24" s="9">
        <v>33969</v>
      </c>
      <c r="I24" s="24">
        <f t="shared" si="1"/>
        <v>1917</v>
      </c>
      <c r="J24" s="25">
        <f t="shared" si="2"/>
        <v>63.9</v>
      </c>
      <c r="K24" s="92">
        <f t="shared" si="0"/>
        <v>5.3250000000000002</v>
      </c>
      <c r="L24" s="85" t="s">
        <v>136</v>
      </c>
      <c r="M24" s="85">
        <v>87</v>
      </c>
      <c r="N24" s="85">
        <v>88</v>
      </c>
      <c r="O24" s="85" t="s">
        <v>136</v>
      </c>
      <c r="P24" s="85" t="s">
        <v>13</v>
      </c>
      <c r="Q24" s="85" t="s">
        <v>101</v>
      </c>
      <c r="R24" s="7" t="s">
        <v>295</v>
      </c>
    </row>
    <row r="25" spans="2:18" x14ac:dyDescent="0.25">
      <c r="B25" s="4"/>
      <c r="C25" s="16">
        <v>6</v>
      </c>
      <c r="D25" s="15"/>
      <c r="E25" s="15"/>
      <c r="F25" s="85"/>
      <c r="G25" s="9"/>
      <c r="H25" s="9"/>
      <c r="I25" s="24">
        <f t="shared" si="1"/>
        <v>0</v>
      </c>
      <c r="J25" s="25">
        <f t="shared" si="2"/>
        <v>0</v>
      </c>
      <c r="K25" s="18">
        <f t="shared" si="0"/>
        <v>0</v>
      </c>
      <c r="L25" s="85"/>
      <c r="M25" s="85"/>
      <c r="N25" s="85"/>
      <c r="O25" s="85"/>
      <c r="P25" s="85"/>
      <c r="Q25" s="85"/>
      <c r="R25" s="7"/>
    </row>
    <row r="26" spans="2:18" x14ac:dyDescent="0.25">
      <c r="B26" s="4"/>
      <c r="C26" s="16">
        <v>7</v>
      </c>
      <c r="D26" s="15"/>
      <c r="E26" s="15"/>
      <c r="F26" s="85"/>
      <c r="G26" s="17"/>
      <c r="H26" s="17"/>
      <c r="I26" s="24">
        <f>+H26-G26</f>
        <v>0</v>
      </c>
      <c r="J26" s="25">
        <f>+I26/30</f>
        <v>0</v>
      </c>
      <c r="K26" s="18">
        <f t="shared" si="0"/>
        <v>0</v>
      </c>
      <c r="L26" s="85"/>
      <c r="M26" s="85"/>
      <c r="N26" s="85"/>
      <c r="O26" s="85"/>
      <c r="P26" s="85"/>
      <c r="Q26" s="85"/>
      <c r="R26" s="7"/>
    </row>
    <row r="27" spans="2:18" x14ac:dyDescent="0.25">
      <c r="B27" s="4"/>
      <c r="C27" s="16">
        <v>8</v>
      </c>
      <c r="D27" s="15"/>
      <c r="E27" s="15"/>
      <c r="G27" s="17"/>
      <c r="H27" s="17"/>
      <c r="I27" s="24">
        <f>+H27-G27</f>
        <v>0</v>
      </c>
      <c r="J27" s="25">
        <f>+I27/30</f>
        <v>0</v>
      </c>
      <c r="K27" s="18">
        <f t="shared" si="0"/>
        <v>0</v>
      </c>
      <c r="L27" s="85"/>
      <c r="M27" s="85"/>
      <c r="N27" s="85"/>
      <c r="O27" s="85"/>
      <c r="P27" s="85"/>
      <c r="Q27" s="85"/>
      <c r="R27" s="7"/>
    </row>
    <row r="28" spans="2:18" x14ac:dyDescent="0.25">
      <c r="B28" s="4"/>
      <c r="C28" s="16">
        <v>9</v>
      </c>
      <c r="D28" s="15"/>
      <c r="E28" s="15"/>
      <c r="F28" s="85"/>
      <c r="G28" s="9"/>
      <c r="H28" s="9"/>
      <c r="I28" s="24">
        <f t="shared" si="1"/>
        <v>0</v>
      </c>
      <c r="J28" s="25">
        <f t="shared" si="2"/>
        <v>0</v>
      </c>
      <c r="K28" s="18">
        <f t="shared" si="0"/>
        <v>0</v>
      </c>
      <c r="L28" s="85"/>
      <c r="M28" s="85"/>
      <c r="N28" s="85"/>
      <c r="O28" s="85"/>
      <c r="P28" s="85"/>
      <c r="Q28" s="85"/>
      <c r="R28" s="7"/>
    </row>
    <row r="29" spans="2:18" x14ac:dyDescent="0.25">
      <c r="B29" s="4"/>
      <c r="C29" s="16">
        <v>10</v>
      </c>
      <c r="D29" s="8"/>
      <c r="E29" s="15"/>
      <c r="F29" s="85"/>
      <c r="G29" s="9"/>
      <c r="H29" s="9"/>
      <c r="I29" s="24">
        <f t="shared" si="1"/>
        <v>0</v>
      </c>
      <c r="J29" s="25">
        <f t="shared" si="2"/>
        <v>0</v>
      </c>
      <c r="K29" s="18">
        <f t="shared" si="0"/>
        <v>0</v>
      </c>
      <c r="L29" s="85"/>
      <c r="M29" s="85"/>
      <c r="N29" s="85"/>
      <c r="O29" s="85"/>
      <c r="P29" s="85"/>
      <c r="Q29" s="85"/>
      <c r="R29" s="7"/>
    </row>
    <row r="30" spans="2:18" ht="33" customHeight="1" x14ac:dyDescent="0.2">
      <c r="E30" s="54" t="s">
        <v>132</v>
      </c>
      <c r="K30" s="18">
        <f>SUM(K20:K29)</f>
        <v>20.613888888888887</v>
      </c>
    </row>
    <row r="31" spans="2:18" ht="36" x14ac:dyDescent="0.25">
      <c r="C31" s="87" t="s">
        <v>23</v>
      </c>
      <c r="D31" s="88">
        <f>+K30</f>
        <v>20.613888888888887</v>
      </c>
      <c r="E31" s="42" t="s">
        <v>136</v>
      </c>
    </row>
    <row r="32" spans="2:18" x14ac:dyDescent="0.25">
      <c r="C32" s="87" t="s">
        <v>24</v>
      </c>
      <c r="D32" s="85">
        <v>6</v>
      </c>
    </row>
    <row r="33" spans="3:8" x14ac:dyDescent="0.2">
      <c r="C33" s="87" t="s">
        <v>25</v>
      </c>
      <c r="D33" s="88">
        <f>+D31-D32</f>
        <v>14.613888888888887</v>
      </c>
      <c r="E33" s="54" t="s">
        <v>132</v>
      </c>
    </row>
    <row r="34" spans="3:8" ht="36" x14ac:dyDescent="0.25">
      <c r="C34" s="87" t="s">
        <v>27</v>
      </c>
      <c r="D34" s="88">
        <f>+K20+K21+K22+K24</f>
        <v>15.541666666666668</v>
      </c>
      <c r="E34" s="42" t="s">
        <v>136</v>
      </c>
    </row>
    <row r="35" spans="3:8" x14ac:dyDescent="0.25">
      <c r="C35" s="87" t="s">
        <v>28</v>
      </c>
      <c r="D35" s="85">
        <v>3</v>
      </c>
      <c r="E35" s="86" t="str">
        <f>+E15</f>
        <v>Mantenimiento de redes de Tx</v>
      </c>
      <c r="F35" s="86" t="str">
        <f>+E16</f>
        <v>Mantenimiento de equipos</v>
      </c>
      <c r="G35" s="94" t="str">
        <f>+E17</f>
        <v>Instalaciones y/o Operación de Redes de Tx</v>
      </c>
      <c r="H35" s="94"/>
    </row>
    <row r="36" spans="3:8" x14ac:dyDescent="0.25">
      <c r="C36" s="87" t="s">
        <v>26</v>
      </c>
      <c r="D36" s="88">
        <f>+D34-D35</f>
        <v>12.541666666666668</v>
      </c>
      <c r="E36" s="88"/>
      <c r="F36" s="88">
        <f>+K20+K21+K22</f>
        <v>10.216666666666667</v>
      </c>
      <c r="G36" s="101">
        <f>+K24</f>
        <v>5.3250000000000002</v>
      </c>
      <c r="H36" s="101"/>
    </row>
    <row r="38" spans="3:8" ht="36" x14ac:dyDescent="0.25">
      <c r="C38" s="87" t="s">
        <v>91</v>
      </c>
      <c r="D38" s="42" t="s">
        <v>150</v>
      </c>
    </row>
  </sheetData>
  <mergeCells count="16">
    <mergeCell ref="G4:G5"/>
    <mergeCell ref="H4:H5"/>
    <mergeCell ref="I4:L5"/>
    <mergeCell ref="C14:E14"/>
    <mergeCell ref="C15:D17"/>
    <mergeCell ref="F15:F17"/>
    <mergeCell ref="D4:D5"/>
    <mergeCell ref="E4:E5"/>
    <mergeCell ref="F4:F5"/>
    <mergeCell ref="P18:Q18"/>
    <mergeCell ref="G19:H19"/>
    <mergeCell ref="G35:H35"/>
    <mergeCell ref="G36:H36"/>
    <mergeCell ref="I6:L6"/>
    <mergeCell ref="I7:L7"/>
    <mergeCell ref="I8:L8"/>
  </mergeCells>
  <conditionalFormatting sqref="A1:XFD3 A4:I4 A5:H5 M4:XFD8 A9:XFD14 A15:C16 E15:XFD15 A17:B17 A6:C7 A8:B8 A18:XFD19 E16:E17 G16:XFD17 A37:XFD1048576 A35:G36 I35:XFD36 A31:XFD32 A30:D30 F30:XFD30 A34:XFD34 A33:D33 F33:XFD33 E6:I6 G27:XFD27 E20:XFD20 F21:XFD24 D25:XFD26 D27:E27 D28:XFD29 A20:C29">
    <cfRule type="cellIs" dxfId="123" priority="21" operator="equal">
      <formula>"NO"</formula>
    </cfRule>
    <cfRule type="cellIs" dxfId="122" priority="22" operator="equal">
      <formula>"SI"</formula>
    </cfRule>
  </conditionalFormatting>
  <conditionalFormatting sqref="E7:I7">
    <cfRule type="cellIs" dxfId="121" priority="19" operator="equal">
      <formula>"NO"</formula>
    </cfRule>
    <cfRule type="cellIs" dxfId="120" priority="20" operator="equal">
      <formula>"SI"</formula>
    </cfRule>
  </conditionalFormatting>
  <conditionalFormatting sqref="D8:I8">
    <cfRule type="cellIs" dxfId="119" priority="17" operator="equal">
      <formula>"NO"</formula>
    </cfRule>
    <cfRule type="cellIs" dxfId="118" priority="18" operator="equal">
      <formula>"SI"</formula>
    </cfRule>
  </conditionalFormatting>
  <conditionalFormatting sqref="C8">
    <cfRule type="cellIs" dxfId="117" priority="15" operator="equal">
      <formula>"NO"</formula>
    </cfRule>
    <cfRule type="cellIs" dxfId="116" priority="16" operator="equal">
      <formula>"SI"</formula>
    </cfRule>
  </conditionalFormatting>
  <conditionalFormatting sqref="E30">
    <cfRule type="cellIs" dxfId="115" priority="13" operator="equal">
      <formula>"NO"</formula>
    </cfRule>
    <cfRule type="cellIs" dxfId="114" priority="14" operator="equal">
      <formula>"SI"</formula>
    </cfRule>
  </conditionalFormatting>
  <conditionalFormatting sqref="E33">
    <cfRule type="cellIs" dxfId="113" priority="11" operator="equal">
      <formula>"NO"</formula>
    </cfRule>
    <cfRule type="cellIs" dxfId="112" priority="12" operator="equal">
      <formula>"SI"</formula>
    </cfRule>
  </conditionalFormatting>
  <conditionalFormatting sqref="D6">
    <cfRule type="cellIs" dxfId="111" priority="9" operator="equal">
      <formula>"NO"</formula>
    </cfRule>
    <cfRule type="cellIs" dxfId="110" priority="10" operator="equal">
      <formula>"SI"</formula>
    </cfRule>
  </conditionalFormatting>
  <conditionalFormatting sqref="D7">
    <cfRule type="cellIs" dxfId="109" priority="7" operator="equal">
      <formula>"NO"</formula>
    </cfRule>
    <cfRule type="cellIs" dxfId="108" priority="8" operator="equal">
      <formula>"SI"</formula>
    </cfRule>
  </conditionalFormatting>
  <conditionalFormatting sqref="D20">
    <cfRule type="cellIs" dxfId="107" priority="5" operator="equal">
      <formula>"NO"</formula>
    </cfRule>
    <cfRule type="cellIs" dxfId="106" priority="6" operator="equal">
      <formula>"SI"</formula>
    </cfRule>
  </conditionalFormatting>
  <conditionalFormatting sqref="E21:E24">
    <cfRule type="cellIs" dxfId="105" priority="3" operator="equal">
      <formula>"NO"</formula>
    </cfRule>
    <cfRule type="cellIs" dxfId="104" priority="4" operator="equal">
      <formula>"SI"</formula>
    </cfRule>
  </conditionalFormatting>
  <conditionalFormatting sqref="D21:D24">
    <cfRule type="cellIs" dxfId="103" priority="1" operator="equal">
      <formula>"NO"</formula>
    </cfRule>
    <cfRule type="cellIs" dxfId="102" priority="2" operator="equal">
      <formula>"SI"</formula>
    </cfRule>
  </conditionalFormatting>
  <dataValidations count="1">
    <dataValidation type="list" allowBlank="1" showInputMessage="1" showErrorMessage="1" sqref="Q20:Q29">
      <formula1>$E$15:$E$17</formula1>
    </dataValidation>
  </dataValidations>
  <pageMargins left="0.7" right="0.7" top="0.75" bottom="0.75" header="0.3" footer="0.3"/>
  <pageSetup scale="21"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Q31"/>
  <sheetViews>
    <sheetView zoomScale="85" zoomScaleNormal="85" zoomScaleSheetLayoutView="10" workbookViewId="0">
      <selection activeCell="A19" sqref="A19"/>
    </sheetView>
  </sheetViews>
  <sheetFormatPr baseColWidth="10" defaultColWidth="11.42578125" defaultRowHeight="15" x14ac:dyDescent="0.25"/>
  <cols>
    <col min="1" max="1" width="3.7109375" style="4" customWidth="1"/>
    <col min="2" max="2" width="11.42578125" style="11"/>
    <col min="3" max="3" width="39.28515625" style="4" bestFit="1" customWidth="1"/>
    <col min="4" max="4" width="33.85546875" style="4" customWidth="1"/>
    <col min="5" max="5" width="34.28515625" style="4" customWidth="1"/>
    <col min="6" max="6" width="32" style="4" customWidth="1"/>
    <col min="7" max="7" width="17.28515625" style="4" customWidth="1"/>
    <col min="8" max="8" width="16.28515625" style="4" customWidth="1"/>
    <col min="9" max="9" width="11.42578125" style="11"/>
    <col min="10" max="10" width="15.7109375" style="11" bestFit="1" customWidth="1"/>
    <col min="11" max="11" width="11.42578125" style="4"/>
    <col min="12" max="16" width="16.42578125" style="11" customWidth="1"/>
    <col min="17" max="17" width="62.140625" style="4" customWidth="1"/>
    <col min="18" max="16384" width="11.42578125" style="4"/>
  </cols>
  <sheetData>
    <row r="2" spans="2:16" x14ac:dyDescent="0.25">
      <c r="B2" s="12" t="s">
        <v>69</v>
      </c>
      <c r="C2" s="3" t="s">
        <v>70</v>
      </c>
    </row>
    <row r="3" spans="2:16" ht="14.45" x14ac:dyDescent="0.35">
      <c r="B3" s="12"/>
      <c r="C3" s="3"/>
    </row>
    <row r="4" spans="2:16" x14ac:dyDescent="0.25">
      <c r="B4" s="12"/>
      <c r="C4" s="57" t="s">
        <v>102</v>
      </c>
      <c r="D4" s="96" t="s">
        <v>18</v>
      </c>
      <c r="E4" s="96" t="s">
        <v>7</v>
      </c>
      <c r="F4" s="96" t="s">
        <v>19</v>
      </c>
      <c r="G4" s="96" t="s">
        <v>63</v>
      </c>
      <c r="H4" s="96" t="s">
        <v>8</v>
      </c>
      <c r="I4" s="94" t="s">
        <v>9</v>
      </c>
      <c r="J4" s="94"/>
      <c r="K4" s="94"/>
      <c r="L4" s="94"/>
    </row>
    <row r="5" spans="2:16" ht="30" x14ac:dyDescent="0.25">
      <c r="B5" s="12"/>
      <c r="C5" s="26" t="s">
        <v>296</v>
      </c>
      <c r="D5" s="97"/>
      <c r="E5" s="97"/>
      <c r="F5" s="97" t="s">
        <v>19</v>
      </c>
      <c r="G5" s="97"/>
      <c r="H5" s="97"/>
      <c r="I5" s="94"/>
      <c r="J5" s="94"/>
      <c r="K5" s="94"/>
      <c r="L5" s="94"/>
    </row>
    <row r="6" spans="2:16" ht="36" x14ac:dyDescent="0.25">
      <c r="C6" s="2" t="s">
        <v>103</v>
      </c>
      <c r="D6" s="85" t="s">
        <v>155</v>
      </c>
      <c r="E6" s="85" t="s">
        <v>283</v>
      </c>
      <c r="F6" s="9">
        <v>38136</v>
      </c>
      <c r="G6" s="85">
        <v>107</v>
      </c>
      <c r="H6" s="42" t="s">
        <v>136</v>
      </c>
      <c r="I6" s="93" t="s">
        <v>169</v>
      </c>
      <c r="J6" s="93"/>
      <c r="K6" s="93"/>
      <c r="L6" s="93"/>
    </row>
    <row r="7" spans="2:16" ht="45" x14ac:dyDescent="0.25">
      <c r="C7" s="2" t="s">
        <v>104</v>
      </c>
      <c r="D7" s="85" t="s">
        <v>210</v>
      </c>
      <c r="E7" s="85" t="s">
        <v>284</v>
      </c>
      <c r="F7" s="9">
        <v>40505</v>
      </c>
      <c r="G7" s="85">
        <v>108</v>
      </c>
      <c r="H7" s="42" t="s">
        <v>136</v>
      </c>
      <c r="I7" s="93" t="s">
        <v>169</v>
      </c>
      <c r="J7" s="93"/>
      <c r="K7" s="93"/>
      <c r="L7" s="93"/>
    </row>
    <row r="8" spans="2:16" ht="36" x14ac:dyDescent="0.25">
      <c r="C8" s="2" t="s">
        <v>105</v>
      </c>
      <c r="D8" s="85" t="s">
        <v>150</v>
      </c>
      <c r="E8" s="85" t="s">
        <v>150</v>
      </c>
      <c r="F8" s="9" t="s">
        <v>150</v>
      </c>
      <c r="G8" s="85" t="s">
        <v>150</v>
      </c>
      <c r="H8" s="58"/>
      <c r="I8" s="93" t="s">
        <v>169</v>
      </c>
      <c r="J8" s="93"/>
      <c r="K8" s="93"/>
      <c r="L8" s="93"/>
    </row>
    <row r="9" spans="2:16" ht="45" x14ac:dyDescent="0.25">
      <c r="C9" s="2" t="s">
        <v>107</v>
      </c>
      <c r="D9" s="85" t="s">
        <v>150</v>
      </c>
      <c r="E9" s="85" t="s">
        <v>150</v>
      </c>
      <c r="F9" s="9" t="s">
        <v>150</v>
      </c>
      <c r="G9" s="85" t="s">
        <v>150</v>
      </c>
      <c r="H9" s="58"/>
      <c r="I9" s="93" t="s">
        <v>169</v>
      </c>
      <c r="J9" s="93"/>
      <c r="K9" s="93"/>
      <c r="L9" s="93"/>
    </row>
    <row r="10" spans="2:16" ht="14.45" x14ac:dyDescent="0.35">
      <c r="C10" s="14"/>
      <c r="D10" s="14"/>
      <c r="E10" s="14"/>
      <c r="F10" s="14"/>
      <c r="G10" s="14"/>
      <c r="H10" s="14"/>
    </row>
    <row r="11" spans="2:16" ht="36" x14ac:dyDescent="0.25">
      <c r="C11" s="2" t="s">
        <v>76</v>
      </c>
      <c r="D11" s="42" t="s">
        <v>136</v>
      </c>
      <c r="E11" s="14"/>
      <c r="F11" s="14"/>
      <c r="G11" s="14"/>
      <c r="H11" s="14"/>
    </row>
    <row r="12" spans="2:16" ht="60" x14ac:dyDescent="0.25">
      <c r="C12" s="2" t="s">
        <v>86</v>
      </c>
      <c r="D12" s="42"/>
      <c r="E12" s="14"/>
      <c r="F12" s="14"/>
      <c r="G12" s="14"/>
      <c r="H12" s="14"/>
    </row>
    <row r="13" spans="2:16" ht="43.5" x14ac:dyDescent="0.35">
      <c r="C13" s="2" t="s">
        <v>80</v>
      </c>
      <c r="D13" s="42" t="s">
        <v>136</v>
      </c>
      <c r="E13" s="14"/>
      <c r="F13" s="14"/>
      <c r="G13" s="14"/>
      <c r="H13" s="14"/>
    </row>
    <row r="15" spans="2:16" x14ac:dyDescent="0.25">
      <c r="C15" s="95" t="s">
        <v>108</v>
      </c>
      <c r="D15" s="95"/>
      <c r="E15" s="95"/>
    </row>
    <row r="16" spans="2:16" x14ac:dyDescent="0.25">
      <c r="P16" s="86" t="s">
        <v>22</v>
      </c>
    </row>
    <row r="17" spans="2:17" ht="60" x14ac:dyDescent="0.25">
      <c r="B17" s="4"/>
      <c r="C17" s="86" t="s">
        <v>15</v>
      </c>
      <c r="D17" s="86" t="s">
        <v>77</v>
      </c>
      <c r="E17" s="86" t="s">
        <v>78</v>
      </c>
      <c r="F17" s="86" t="s">
        <v>79</v>
      </c>
      <c r="G17" s="94" t="s">
        <v>5</v>
      </c>
      <c r="H17" s="94"/>
      <c r="I17" s="86" t="s">
        <v>10</v>
      </c>
      <c r="J17" s="86" t="s">
        <v>11</v>
      </c>
      <c r="K17" s="86" t="s">
        <v>12</v>
      </c>
      <c r="L17" s="86" t="s">
        <v>16</v>
      </c>
      <c r="M17" s="86" t="s">
        <v>20</v>
      </c>
      <c r="N17" s="86" t="s">
        <v>21</v>
      </c>
      <c r="O17" s="86" t="s">
        <v>8</v>
      </c>
      <c r="P17" s="86" t="s">
        <v>13</v>
      </c>
      <c r="Q17" s="86" t="s">
        <v>9</v>
      </c>
    </row>
    <row r="18" spans="2:17" ht="30" x14ac:dyDescent="0.25">
      <c r="B18" s="4"/>
      <c r="C18" s="16">
        <v>1</v>
      </c>
      <c r="D18" s="15" t="s">
        <v>274</v>
      </c>
      <c r="E18" s="15" t="s">
        <v>296</v>
      </c>
      <c r="F18" s="85" t="s">
        <v>136</v>
      </c>
      <c r="G18" s="9">
        <v>39783</v>
      </c>
      <c r="H18" s="9">
        <v>41585</v>
      </c>
      <c r="I18" s="24">
        <f t="shared" ref="I18:I27" si="0">+H18-G18</f>
        <v>1802</v>
      </c>
      <c r="J18" s="25">
        <f>+I18/30</f>
        <v>60.06666666666667</v>
      </c>
      <c r="K18" s="18">
        <f t="shared" ref="K18:K27" si="1">+J18/12</f>
        <v>5.0055555555555555</v>
      </c>
      <c r="L18" s="85" t="s">
        <v>136</v>
      </c>
      <c r="M18" s="85">
        <v>110</v>
      </c>
      <c r="N18" s="85">
        <v>115</v>
      </c>
      <c r="O18" s="85" t="s">
        <v>136</v>
      </c>
      <c r="P18" s="85" t="s">
        <v>136</v>
      </c>
      <c r="Q18" s="7"/>
    </row>
    <row r="19" spans="2:17" ht="30" x14ac:dyDescent="0.25">
      <c r="B19" s="4"/>
      <c r="C19" s="16">
        <v>2</v>
      </c>
      <c r="D19" s="7" t="s">
        <v>285</v>
      </c>
      <c r="E19" s="15" t="s">
        <v>296</v>
      </c>
      <c r="F19" s="85" t="s">
        <v>150</v>
      </c>
      <c r="G19" s="9">
        <v>40664</v>
      </c>
      <c r="H19" s="9">
        <v>41090</v>
      </c>
      <c r="I19" s="24">
        <f>+H19-G19</f>
        <v>426</v>
      </c>
      <c r="J19" s="25">
        <f>+I19/30</f>
        <v>14.2</v>
      </c>
      <c r="K19" s="63"/>
      <c r="L19" s="85" t="s">
        <v>136</v>
      </c>
      <c r="M19" s="85">
        <v>111</v>
      </c>
      <c r="N19" s="85">
        <v>111</v>
      </c>
      <c r="O19" s="85" t="s">
        <v>150</v>
      </c>
      <c r="P19" s="85" t="s">
        <v>150</v>
      </c>
      <c r="Q19" s="7" t="s">
        <v>308</v>
      </c>
    </row>
    <row r="20" spans="2:17" ht="30" x14ac:dyDescent="0.25">
      <c r="B20" s="4"/>
      <c r="C20" s="16">
        <v>3</v>
      </c>
      <c r="D20" s="15" t="s">
        <v>307</v>
      </c>
      <c r="E20" s="15" t="s">
        <v>296</v>
      </c>
      <c r="F20" s="85" t="s">
        <v>150</v>
      </c>
      <c r="G20" s="9">
        <v>38687</v>
      </c>
      <c r="H20" s="9">
        <v>39782</v>
      </c>
      <c r="I20" s="24">
        <f t="shared" si="0"/>
        <v>1095</v>
      </c>
      <c r="J20" s="25">
        <f t="shared" ref="J20:J27" si="2">+I20/30</f>
        <v>36.5</v>
      </c>
      <c r="K20" s="63"/>
      <c r="L20" s="85" t="s">
        <v>136</v>
      </c>
      <c r="M20" s="85">
        <v>134</v>
      </c>
      <c r="N20" s="85">
        <v>134</v>
      </c>
      <c r="O20" s="85" t="s">
        <v>150</v>
      </c>
      <c r="P20" s="85" t="s">
        <v>150</v>
      </c>
      <c r="Q20" s="7" t="s">
        <v>297</v>
      </c>
    </row>
    <row r="21" spans="2:17" x14ac:dyDescent="0.25">
      <c r="B21" s="4"/>
      <c r="C21" s="16">
        <v>4</v>
      </c>
      <c r="D21" s="15"/>
      <c r="E21" s="15"/>
      <c r="F21" s="85"/>
      <c r="G21" s="9"/>
      <c r="H21" s="9"/>
      <c r="I21" s="24">
        <f t="shared" si="0"/>
        <v>0</v>
      </c>
      <c r="J21" s="25">
        <f t="shared" si="2"/>
        <v>0</v>
      </c>
      <c r="K21" s="18">
        <f t="shared" si="1"/>
        <v>0</v>
      </c>
      <c r="L21" s="85"/>
      <c r="M21" s="85"/>
      <c r="N21" s="85"/>
      <c r="O21" s="85"/>
      <c r="P21" s="85"/>
      <c r="Q21" s="7"/>
    </row>
    <row r="22" spans="2:17" x14ac:dyDescent="0.25">
      <c r="B22" s="4"/>
      <c r="C22" s="16">
        <v>5</v>
      </c>
      <c r="D22" s="15"/>
      <c r="E22" s="15"/>
      <c r="F22" s="85"/>
      <c r="G22" s="9"/>
      <c r="H22" s="9"/>
      <c r="I22" s="24">
        <f t="shared" si="0"/>
        <v>0</v>
      </c>
      <c r="J22" s="25">
        <f t="shared" si="2"/>
        <v>0</v>
      </c>
      <c r="K22" s="18">
        <f t="shared" si="1"/>
        <v>0</v>
      </c>
      <c r="L22" s="85"/>
      <c r="M22" s="85"/>
      <c r="N22" s="85"/>
      <c r="O22" s="85"/>
      <c r="P22" s="85"/>
      <c r="Q22" s="7"/>
    </row>
    <row r="23" spans="2:17" x14ac:dyDescent="0.25">
      <c r="B23" s="4"/>
      <c r="C23" s="16">
        <v>6</v>
      </c>
      <c r="D23" s="15"/>
      <c r="E23" s="15"/>
      <c r="F23" s="85"/>
      <c r="G23" s="9"/>
      <c r="H23" s="9"/>
      <c r="I23" s="24">
        <f t="shared" si="0"/>
        <v>0</v>
      </c>
      <c r="J23" s="25">
        <f t="shared" si="2"/>
        <v>0</v>
      </c>
      <c r="K23" s="18">
        <f t="shared" si="1"/>
        <v>0</v>
      </c>
      <c r="L23" s="85"/>
      <c r="M23" s="85"/>
      <c r="N23" s="85"/>
      <c r="O23" s="85"/>
      <c r="P23" s="85"/>
      <c r="Q23" s="7"/>
    </row>
    <row r="24" spans="2:17" x14ac:dyDescent="0.25">
      <c r="B24" s="4"/>
      <c r="C24" s="16">
        <v>7</v>
      </c>
      <c r="D24" s="15"/>
      <c r="E24" s="15"/>
      <c r="F24" s="85"/>
      <c r="G24" s="17"/>
      <c r="H24" s="17"/>
      <c r="I24" s="24">
        <f>+H24-G24</f>
        <v>0</v>
      </c>
      <c r="J24" s="25">
        <f>+I24/30</f>
        <v>0</v>
      </c>
      <c r="K24" s="18">
        <f t="shared" si="1"/>
        <v>0</v>
      </c>
      <c r="L24" s="85"/>
      <c r="M24" s="85"/>
      <c r="N24" s="85"/>
      <c r="O24" s="85"/>
      <c r="P24" s="85"/>
      <c r="Q24" s="7"/>
    </row>
    <row r="25" spans="2:17" x14ac:dyDescent="0.25">
      <c r="B25" s="4"/>
      <c r="C25" s="16">
        <v>8</v>
      </c>
      <c r="D25" s="15"/>
      <c r="E25" s="15"/>
      <c r="F25" s="85"/>
      <c r="G25" s="17"/>
      <c r="H25" s="17"/>
      <c r="I25" s="24">
        <f>+H25-G25</f>
        <v>0</v>
      </c>
      <c r="J25" s="25">
        <f>+I25/30</f>
        <v>0</v>
      </c>
      <c r="K25" s="18">
        <f t="shared" si="1"/>
        <v>0</v>
      </c>
      <c r="L25" s="85"/>
      <c r="M25" s="85"/>
      <c r="N25" s="85"/>
      <c r="O25" s="85"/>
      <c r="P25" s="85"/>
      <c r="Q25" s="7"/>
    </row>
    <row r="26" spans="2:17" x14ac:dyDescent="0.25">
      <c r="B26" s="4"/>
      <c r="C26" s="16">
        <v>9</v>
      </c>
      <c r="D26" s="15"/>
      <c r="E26" s="15"/>
      <c r="F26" s="85"/>
      <c r="G26" s="9"/>
      <c r="H26" s="9"/>
      <c r="I26" s="24">
        <f t="shared" si="0"/>
        <v>0</v>
      </c>
      <c r="J26" s="25">
        <f t="shared" si="2"/>
        <v>0</v>
      </c>
      <c r="K26" s="18">
        <f t="shared" si="1"/>
        <v>0</v>
      </c>
      <c r="L26" s="85"/>
      <c r="M26" s="85"/>
      <c r="N26" s="85"/>
      <c r="O26" s="85"/>
      <c r="P26" s="85"/>
      <c r="Q26" s="7"/>
    </row>
    <row r="27" spans="2:17" x14ac:dyDescent="0.25">
      <c r="B27" s="4"/>
      <c r="C27" s="16">
        <v>10</v>
      </c>
      <c r="D27" s="8"/>
      <c r="E27" s="15"/>
      <c r="F27" s="85"/>
      <c r="G27" s="9"/>
      <c r="H27" s="9"/>
      <c r="I27" s="24">
        <f t="shared" si="0"/>
        <v>0</v>
      </c>
      <c r="J27" s="25">
        <f t="shared" si="2"/>
        <v>0</v>
      </c>
      <c r="K27" s="18">
        <f t="shared" si="1"/>
        <v>0</v>
      </c>
      <c r="L27" s="85"/>
      <c r="M27" s="85"/>
      <c r="N27" s="85"/>
      <c r="O27" s="85"/>
      <c r="P27" s="85"/>
      <c r="Q27" s="7"/>
    </row>
    <row r="28" spans="2:17" x14ac:dyDescent="0.2">
      <c r="E28" s="54" t="s">
        <v>132</v>
      </c>
      <c r="K28" s="18">
        <f>SUM(K18:K27)</f>
        <v>5.0055555555555555</v>
      </c>
    </row>
    <row r="29" spans="2:17" ht="36" x14ac:dyDescent="0.25">
      <c r="C29" s="87" t="s">
        <v>23</v>
      </c>
      <c r="D29" s="88">
        <f>+K28</f>
        <v>5.0055555555555555</v>
      </c>
      <c r="E29" s="42" t="s">
        <v>136</v>
      </c>
    </row>
    <row r="30" spans="2:17" x14ac:dyDescent="0.25">
      <c r="C30" s="87" t="s">
        <v>24</v>
      </c>
      <c r="D30" s="85">
        <v>4</v>
      </c>
    </row>
    <row r="31" spans="2:17" x14ac:dyDescent="0.2">
      <c r="C31" s="87" t="s">
        <v>25</v>
      </c>
      <c r="D31" s="88">
        <f>+D29-D30</f>
        <v>1.0055555555555555</v>
      </c>
      <c r="E31" s="54"/>
    </row>
  </sheetData>
  <mergeCells count="12">
    <mergeCell ref="I4:L5"/>
    <mergeCell ref="G17:H17"/>
    <mergeCell ref="D4:D5"/>
    <mergeCell ref="E4:E5"/>
    <mergeCell ref="F4:F5"/>
    <mergeCell ref="G4:G5"/>
    <mergeCell ref="H4:H5"/>
    <mergeCell ref="I6:L6"/>
    <mergeCell ref="I7:L7"/>
    <mergeCell ref="I8:L8"/>
    <mergeCell ref="I9:L9"/>
    <mergeCell ref="C15:E15"/>
  </mergeCells>
  <conditionalFormatting sqref="A4:I4 A5:H5 A6:I6 A7:C8 A1:XFD3 M4:XFD9 A9:B9 A29:XFD1048576 A28:D28 F28:XFD28 A10:XFD17 A18:C19 D18:XFD18 E19:P19 A21:XFD27 A20:P20 R19:XFD20">
    <cfRule type="cellIs" dxfId="101" priority="15" operator="equal">
      <formula>"NO"</formula>
    </cfRule>
    <cfRule type="cellIs" dxfId="100" priority="16" operator="equal">
      <formula>"SI"</formula>
    </cfRule>
  </conditionalFormatting>
  <conditionalFormatting sqref="C9">
    <cfRule type="cellIs" dxfId="99" priority="13" operator="equal">
      <formula>"NO"</formula>
    </cfRule>
    <cfRule type="cellIs" dxfId="98" priority="14" operator="equal">
      <formula>"SI"</formula>
    </cfRule>
  </conditionalFormatting>
  <conditionalFormatting sqref="D7:I7">
    <cfRule type="cellIs" dxfId="97" priority="11" operator="equal">
      <formula>"NO"</formula>
    </cfRule>
    <cfRule type="cellIs" dxfId="96" priority="12" operator="equal">
      <formula>"SI"</formula>
    </cfRule>
  </conditionalFormatting>
  <conditionalFormatting sqref="D8:I8">
    <cfRule type="cellIs" dxfId="95" priority="9" operator="equal">
      <formula>"NO"</formula>
    </cfRule>
    <cfRule type="cellIs" dxfId="94" priority="10" operator="equal">
      <formula>"SI"</formula>
    </cfRule>
  </conditionalFormatting>
  <conditionalFormatting sqref="D9:I9">
    <cfRule type="cellIs" dxfId="93" priority="7" operator="equal">
      <formula>"NO"</formula>
    </cfRule>
    <cfRule type="cellIs" dxfId="92" priority="8" operator="equal">
      <formula>"SI"</formula>
    </cfRule>
  </conditionalFormatting>
  <conditionalFormatting sqref="E28">
    <cfRule type="cellIs" dxfId="91" priority="5" operator="equal">
      <formula>"NO"</formula>
    </cfRule>
    <cfRule type="cellIs" dxfId="90" priority="6" operator="equal">
      <formula>"SI"</formula>
    </cfRule>
  </conditionalFormatting>
  <conditionalFormatting sqref="Q19">
    <cfRule type="cellIs" dxfId="89" priority="3" operator="equal">
      <formula>"NO"</formula>
    </cfRule>
    <cfRule type="cellIs" dxfId="88" priority="4" operator="equal">
      <formula>"SI"</formula>
    </cfRule>
  </conditionalFormatting>
  <conditionalFormatting sqref="Q20">
    <cfRule type="cellIs" dxfId="87" priority="1" operator="equal">
      <formula>"NO"</formula>
    </cfRule>
    <cfRule type="cellIs" dxfId="86" priority="2" operator="equal">
      <formula>"SI"</formula>
    </cfRule>
  </conditionalFormatting>
  <pageMargins left="0.7" right="0.7" top="0.75" bottom="0.75" header="0.3" footer="0.3"/>
  <pageSetup scale="21" orientation="portrait"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4"/>
  <sheetViews>
    <sheetView workbookViewId="0">
      <selection activeCell="A27" sqref="A27"/>
    </sheetView>
  </sheetViews>
  <sheetFormatPr baseColWidth="10" defaultColWidth="11.42578125" defaultRowHeight="15" x14ac:dyDescent="0.25"/>
  <cols>
    <col min="1" max="1" width="2.5703125" style="82" customWidth="1"/>
    <col min="2" max="2" width="64.5703125" style="84" customWidth="1"/>
    <col min="3" max="3" width="40.7109375" style="84" customWidth="1"/>
    <col min="4" max="4" width="22.5703125" style="84" customWidth="1"/>
    <col min="5" max="5" width="47.85546875" style="82" customWidth="1"/>
    <col min="6" max="16" width="11.42578125" style="82"/>
    <col min="17" max="16384" width="11.42578125" style="84"/>
  </cols>
  <sheetData>
    <row r="1" spans="2:5" s="82" customFormat="1" ht="14.45" x14ac:dyDescent="0.35"/>
    <row r="2" spans="2:5" ht="15.75" x14ac:dyDescent="0.25">
      <c r="B2" s="106" t="s">
        <v>109</v>
      </c>
      <c r="C2" s="106"/>
      <c r="D2" s="106"/>
      <c r="E2" s="106"/>
    </row>
    <row r="3" spans="2:5" ht="15.75" x14ac:dyDescent="0.25">
      <c r="B3" s="35" t="s">
        <v>29</v>
      </c>
      <c r="C3" s="35" t="s">
        <v>113</v>
      </c>
      <c r="D3" s="36" t="s">
        <v>32</v>
      </c>
      <c r="E3" s="36" t="s">
        <v>9</v>
      </c>
    </row>
    <row r="4" spans="2:5" ht="16.5" x14ac:dyDescent="0.25">
      <c r="B4" s="32" t="s">
        <v>110</v>
      </c>
      <c r="C4" s="33">
        <v>15</v>
      </c>
      <c r="D4" s="104">
        <v>25</v>
      </c>
      <c r="E4" s="83"/>
    </row>
    <row r="5" spans="2:5" ht="16.5" x14ac:dyDescent="0.25">
      <c r="B5" s="32" t="s">
        <v>111</v>
      </c>
      <c r="C5" s="33">
        <v>25</v>
      </c>
      <c r="D5" s="105"/>
      <c r="E5" s="83"/>
    </row>
    <row r="6" spans="2:5" ht="15.75" x14ac:dyDescent="0.25">
      <c r="B6" s="30" t="s">
        <v>112</v>
      </c>
      <c r="C6" s="31" t="s">
        <v>34</v>
      </c>
      <c r="D6" s="31" t="s">
        <v>32</v>
      </c>
      <c r="E6" s="36" t="s">
        <v>9</v>
      </c>
    </row>
    <row r="7" spans="2:5" ht="16.5" x14ac:dyDescent="0.25">
      <c r="B7" s="32" t="s">
        <v>110</v>
      </c>
      <c r="C7" s="33">
        <v>30</v>
      </c>
      <c r="D7" s="104">
        <v>50</v>
      </c>
      <c r="E7" s="83"/>
    </row>
    <row r="8" spans="2:5" ht="16.5" x14ac:dyDescent="0.25">
      <c r="B8" s="32" t="s">
        <v>111</v>
      </c>
      <c r="C8" s="33">
        <v>50</v>
      </c>
      <c r="D8" s="105"/>
      <c r="E8" s="83"/>
    </row>
    <row r="9" spans="2:5" ht="15.75" x14ac:dyDescent="0.25">
      <c r="B9" s="30" t="s">
        <v>31</v>
      </c>
      <c r="C9" s="35" t="s">
        <v>113</v>
      </c>
      <c r="D9" s="31" t="s">
        <v>32</v>
      </c>
      <c r="E9" s="36" t="s">
        <v>9</v>
      </c>
    </row>
    <row r="10" spans="2:5" ht="15.75" customHeight="1" x14ac:dyDescent="0.25">
      <c r="B10" s="33" t="s">
        <v>114</v>
      </c>
      <c r="C10" s="33">
        <v>15</v>
      </c>
      <c r="D10" s="104">
        <v>0</v>
      </c>
      <c r="E10" s="38"/>
    </row>
    <row r="11" spans="2:5" ht="31.5" x14ac:dyDescent="0.25">
      <c r="B11" s="33" t="s">
        <v>115</v>
      </c>
      <c r="C11" s="33">
        <v>25</v>
      </c>
      <c r="D11" s="105"/>
      <c r="E11" s="38"/>
    </row>
    <row r="12" spans="2:5" s="82" customFormat="1" ht="15.75" x14ac:dyDescent="0.25">
      <c r="B12" s="106" t="s">
        <v>116</v>
      </c>
      <c r="C12" s="106"/>
      <c r="D12" s="106"/>
      <c r="E12" s="106"/>
    </row>
    <row r="13" spans="2:5" s="82" customFormat="1" ht="15.75" x14ac:dyDescent="0.25">
      <c r="B13" s="30" t="s">
        <v>29</v>
      </c>
      <c r="C13" s="30" t="s">
        <v>35</v>
      </c>
      <c r="D13" s="31" t="s">
        <v>32</v>
      </c>
      <c r="E13" s="31" t="s">
        <v>9</v>
      </c>
    </row>
    <row r="14" spans="2:5" s="82" customFormat="1" ht="16.5" x14ac:dyDescent="0.25">
      <c r="B14" s="32" t="s">
        <v>110</v>
      </c>
      <c r="C14" s="33">
        <v>15</v>
      </c>
      <c r="D14" s="104">
        <v>0</v>
      </c>
      <c r="E14" s="83"/>
    </row>
    <row r="15" spans="2:5" s="82" customFormat="1" ht="16.5" x14ac:dyDescent="0.25">
      <c r="B15" s="32" t="s">
        <v>111</v>
      </c>
      <c r="C15" s="33">
        <v>25</v>
      </c>
      <c r="D15" s="105"/>
      <c r="E15" s="83"/>
    </row>
    <row r="16" spans="2:5" s="82" customFormat="1" ht="15.75" x14ac:dyDescent="0.25">
      <c r="B16" s="30" t="s">
        <v>31</v>
      </c>
      <c r="C16" s="31" t="s">
        <v>34</v>
      </c>
      <c r="D16" s="31" t="s">
        <v>32</v>
      </c>
      <c r="E16" s="31" t="s">
        <v>9</v>
      </c>
    </row>
    <row r="17" spans="2:5" s="82" customFormat="1" ht="31.5" x14ac:dyDescent="0.25">
      <c r="B17" s="33" t="s">
        <v>117</v>
      </c>
      <c r="C17" s="33">
        <v>15</v>
      </c>
      <c r="D17" s="104">
        <v>0</v>
      </c>
      <c r="E17" s="83"/>
    </row>
    <row r="18" spans="2:5" s="82" customFormat="1" ht="31.5" x14ac:dyDescent="0.25">
      <c r="B18" s="33" t="s">
        <v>115</v>
      </c>
      <c r="C18" s="33">
        <v>25</v>
      </c>
      <c r="D18" s="105"/>
      <c r="E18" s="83"/>
    </row>
    <row r="19" spans="2:5" s="82" customFormat="1" ht="16.5" customHeight="1" x14ac:dyDescent="0.25">
      <c r="B19" s="106" t="s">
        <v>118</v>
      </c>
      <c r="C19" s="106"/>
      <c r="D19" s="106"/>
      <c r="E19" s="106"/>
    </row>
    <row r="20" spans="2:5" s="82" customFormat="1" ht="15.75" x14ac:dyDescent="0.25">
      <c r="B20" s="34" t="s">
        <v>29</v>
      </c>
      <c r="C20" s="31" t="s">
        <v>33</v>
      </c>
      <c r="D20" s="31" t="s">
        <v>32</v>
      </c>
      <c r="E20" s="31" t="s">
        <v>9</v>
      </c>
    </row>
    <row r="21" spans="2:5" s="82" customFormat="1" ht="16.5" x14ac:dyDescent="0.25">
      <c r="B21" s="32" t="s">
        <v>119</v>
      </c>
      <c r="C21" s="33">
        <v>10</v>
      </c>
      <c r="D21" s="104">
        <v>15</v>
      </c>
      <c r="E21" s="83"/>
    </row>
    <row r="22" spans="2:5" s="82" customFormat="1" ht="16.5" x14ac:dyDescent="0.25">
      <c r="B22" s="32" t="s">
        <v>30</v>
      </c>
      <c r="C22" s="33">
        <v>15</v>
      </c>
      <c r="D22" s="105"/>
      <c r="E22" s="83"/>
    </row>
    <row r="23" spans="2:5" s="82" customFormat="1" ht="15.75" x14ac:dyDescent="0.25">
      <c r="B23" s="34" t="s">
        <v>112</v>
      </c>
      <c r="C23" s="31" t="s">
        <v>33</v>
      </c>
      <c r="D23" s="31" t="s">
        <v>32</v>
      </c>
      <c r="E23" s="31" t="s">
        <v>9</v>
      </c>
    </row>
    <row r="24" spans="2:5" s="82" customFormat="1" ht="16.5" x14ac:dyDescent="0.25">
      <c r="B24" s="32" t="s">
        <v>119</v>
      </c>
      <c r="C24" s="33">
        <v>15</v>
      </c>
      <c r="D24" s="104">
        <v>20</v>
      </c>
      <c r="E24" s="83"/>
    </row>
    <row r="25" spans="2:5" s="82" customFormat="1" ht="16.5" x14ac:dyDescent="0.25">
      <c r="B25" s="32" t="s">
        <v>30</v>
      </c>
      <c r="C25" s="33">
        <v>20</v>
      </c>
      <c r="D25" s="105"/>
      <c r="E25" s="83"/>
    </row>
    <row r="26" spans="2:5" s="82" customFormat="1" ht="15.75" x14ac:dyDescent="0.25">
      <c r="B26" s="34" t="s">
        <v>36</v>
      </c>
      <c r="C26" s="31" t="s">
        <v>33</v>
      </c>
      <c r="D26" s="31" t="s">
        <v>32</v>
      </c>
      <c r="E26" s="31" t="s">
        <v>9</v>
      </c>
    </row>
    <row r="27" spans="2:5" s="82" customFormat="1" ht="31.5" x14ac:dyDescent="0.25">
      <c r="B27" s="33" t="s">
        <v>120</v>
      </c>
      <c r="C27" s="33">
        <v>10</v>
      </c>
      <c r="D27" s="104">
        <v>0</v>
      </c>
      <c r="E27" s="31"/>
    </row>
    <row r="28" spans="2:5" s="82" customFormat="1" ht="15.75" x14ac:dyDescent="0.25">
      <c r="B28" s="33" t="s">
        <v>121</v>
      </c>
      <c r="C28" s="33">
        <v>15</v>
      </c>
      <c r="D28" s="105"/>
      <c r="E28" s="83"/>
    </row>
    <row r="29" spans="2:5" s="82" customFormat="1" ht="15.75" x14ac:dyDescent="0.25">
      <c r="B29" s="106" t="s">
        <v>122</v>
      </c>
      <c r="C29" s="106"/>
      <c r="D29" s="106"/>
      <c r="E29" s="106"/>
    </row>
    <row r="30" spans="2:5" s="82" customFormat="1" ht="15.75" x14ac:dyDescent="0.25">
      <c r="B30" s="30" t="s">
        <v>29</v>
      </c>
      <c r="C30" s="30" t="s">
        <v>35</v>
      </c>
      <c r="D30" s="31" t="s">
        <v>32</v>
      </c>
      <c r="E30" s="31" t="s">
        <v>9</v>
      </c>
    </row>
    <row r="31" spans="2:5" s="82" customFormat="1" ht="16.5" x14ac:dyDescent="0.25">
      <c r="B31" s="32" t="s">
        <v>119</v>
      </c>
      <c r="C31" s="33">
        <v>15</v>
      </c>
      <c r="D31" s="104">
        <v>0</v>
      </c>
      <c r="E31" s="83"/>
    </row>
    <row r="32" spans="2:5" s="82" customFormat="1" ht="16.5" x14ac:dyDescent="0.25">
      <c r="B32" s="32" t="s">
        <v>30</v>
      </c>
      <c r="C32" s="33">
        <v>25</v>
      </c>
      <c r="D32" s="105"/>
      <c r="E32" s="83"/>
    </row>
    <row r="33" spans="2:5" s="82" customFormat="1" ht="15.75" x14ac:dyDescent="0.25">
      <c r="B33" s="30" t="s">
        <v>31</v>
      </c>
      <c r="C33" s="31" t="s">
        <v>34</v>
      </c>
      <c r="D33" s="31" t="s">
        <v>32</v>
      </c>
      <c r="E33" s="31" t="s">
        <v>9</v>
      </c>
    </row>
    <row r="34" spans="2:5" s="82" customFormat="1" ht="15.75" x14ac:dyDescent="0.25">
      <c r="B34" s="33" t="s">
        <v>105</v>
      </c>
      <c r="C34" s="33">
        <v>15</v>
      </c>
      <c r="D34" s="104">
        <v>0</v>
      </c>
      <c r="E34" s="83"/>
    </row>
    <row r="35" spans="2:5" s="82" customFormat="1" ht="31.5" x14ac:dyDescent="0.25">
      <c r="B35" s="33" t="s">
        <v>106</v>
      </c>
      <c r="C35" s="33">
        <v>25</v>
      </c>
      <c r="D35" s="105"/>
      <c r="E35" s="83"/>
    </row>
    <row r="36" spans="2:5" s="82" customFormat="1" ht="30.75" customHeight="1" x14ac:dyDescent="0.25">
      <c r="D36" s="37">
        <f>SUM(D3:D35)</f>
        <v>110</v>
      </c>
    </row>
    <row r="37" spans="2:5" s="82" customFormat="1" x14ac:dyDescent="0.25"/>
    <row r="38" spans="2:5" s="82" customFormat="1" x14ac:dyDescent="0.25"/>
    <row r="39" spans="2:5" s="82" customFormat="1" x14ac:dyDescent="0.25"/>
    <row r="40" spans="2:5" s="82" customFormat="1" x14ac:dyDescent="0.25"/>
    <row r="41" spans="2:5" s="82" customFormat="1" x14ac:dyDescent="0.25"/>
    <row r="42" spans="2:5" s="82" customFormat="1" x14ac:dyDescent="0.25"/>
    <row r="43" spans="2:5" s="82" customFormat="1" x14ac:dyDescent="0.25"/>
    <row r="44" spans="2:5" s="82" customFormat="1" x14ac:dyDescent="0.25"/>
    <row r="45" spans="2:5" s="82" customFormat="1" x14ac:dyDescent="0.25"/>
    <row r="46" spans="2:5" s="82" customFormat="1" x14ac:dyDescent="0.25"/>
    <row r="47" spans="2:5" s="82" customFormat="1" x14ac:dyDescent="0.25"/>
    <row r="48" spans="2:5" s="82" customFormat="1" x14ac:dyDescent="0.25"/>
    <row r="49" s="82" customFormat="1" x14ac:dyDescent="0.25"/>
    <row r="50" s="82" customFormat="1" x14ac:dyDescent="0.25"/>
    <row r="51" s="82" customFormat="1" x14ac:dyDescent="0.25"/>
    <row r="52" s="82" customFormat="1" x14ac:dyDescent="0.25"/>
    <row r="53" s="82" customFormat="1" x14ac:dyDescent="0.25"/>
    <row r="54" s="82" customFormat="1" x14ac:dyDescent="0.25"/>
    <row r="55" s="82" customFormat="1" x14ac:dyDescent="0.25"/>
    <row r="56" s="82" customFormat="1" x14ac:dyDescent="0.25"/>
    <row r="57" s="82" customFormat="1" x14ac:dyDescent="0.25"/>
    <row r="58" s="82" customFormat="1" x14ac:dyDescent="0.25"/>
    <row r="59" s="82" customFormat="1" x14ac:dyDescent="0.25"/>
    <row r="60" s="82" customFormat="1" x14ac:dyDescent="0.25"/>
    <row r="61" s="82" customFormat="1" x14ac:dyDescent="0.25"/>
    <row r="62" s="82" customFormat="1" x14ac:dyDescent="0.25"/>
    <row r="63" s="82" customFormat="1" x14ac:dyDescent="0.25"/>
    <row r="64" s="82" customFormat="1" x14ac:dyDescent="0.25"/>
    <row r="65" s="82" customFormat="1" x14ac:dyDescent="0.25"/>
    <row r="66" s="82" customFormat="1" x14ac:dyDescent="0.25"/>
    <row r="67" s="82" customFormat="1" x14ac:dyDescent="0.25"/>
    <row r="68" s="82" customFormat="1" x14ac:dyDescent="0.25"/>
    <row r="69" s="82" customFormat="1" x14ac:dyDescent="0.25"/>
    <row r="70" s="82" customFormat="1" x14ac:dyDescent="0.25"/>
    <row r="71" s="82" customFormat="1" x14ac:dyDescent="0.25"/>
    <row r="72" s="82" customFormat="1" x14ac:dyDescent="0.25"/>
    <row r="73" s="82" customFormat="1" x14ac:dyDescent="0.25"/>
    <row r="74" s="82" customFormat="1" x14ac:dyDescent="0.25"/>
    <row r="75" s="82" customFormat="1" x14ac:dyDescent="0.25"/>
    <row r="76" s="82" customFormat="1" x14ac:dyDescent="0.25"/>
    <row r="77" s="82" customFormat="1" x14ac:dyDescent="0.25"/>
    <row r="78" s="82" customFormat="1" x14ac:dyDescent="0.25"/>
    <row r="79" s="82" customFormat="1" x14ac:dyDescent="0.25"/>
    <row r="80" s="82" customFormat="1" x14ac:dyDescent="0.25"/>
    <row r="81" s="82" customFormat="1" x14ac:dyDescent="0.25"/>
    <row r="82" s="82" customFormat="1" x14ac:dyDescent="0.25"/>
    <row r="83" s="82" customFormat="1" x14ac:dyDescent="0.25"/>
    <row r="84" s="82" customFormat="1" x14ac:dyDescent="0.25"/>
    <row r="85" s="82" customFormat="1" x14ac:dyDescent="0.25"/>
    <row r="86" s="82" customFormat="1" x14ac:dyDescent="0.25"/>
    <row r="87" s="82" customFormat="1" x14ac:dyDescent="0.25"/>
    <row r="88" s="82" customFormat="1" x14ac:dyDescent="0.25"/>
    <row r="89" s="82" customFormat="1" x14ac:dyDescent="0.25"/>
    <row r="90" s="82" customFormat="1" x14ac:dyDescent="0.25"/>
    <row r="91" s="82" customFormat="1" x14ac:dyDescent="0.25"/>
    <row r="92" s="82" customFormat="1" x14ac:dyDescent="0.25"/>
    <row r="93" s="82" customFormat="1" x14ac:dyDescent="0.25"/>
    <row r="94" s="82" customFormat="1" x14ac:dyDescent="0.25"/>
    <row r="95" s="82" customFormat="1" x14ac:dyDescent="0.25"/>
    <row r="96" s="82" customFormat="1" x14ac:dyDescent="0.25"/>
    <row r="97" s="82" customFormat="1" x14ac:dyDescent="0.25"/>
    <row r="98" s="82" customFormat="1" x14ac:dyDescent="0.25"/>
    <row r="99" s="82" customFormat="1" x14ac:dyDescent="0.25"/>
    <row r="100" s="82" customFormat="1" x14ac:dyDescent="0.25"/>
    <row r="101" s="82" customFormat="1" x14ac:dyDescent="0.25"/>
    <row r="102" s="82" customFormat="1" x14ac:dyDescent="0.25"/>
    <row r="103" s="82" customFormat="1" x14ac:dyDescent="0.25"/>
    <row r="104" s="82" customFormat="1" x14ac:dyDescent="0.25"/>
    <row r="105" s="82" customFormat="1" x14ac:dyDescent="0.25"/>
    <row r="106" s="82" customFormat="1" x14ac:dyDescent="0.25"/>
    <row r="107" s="82" customFormat="1" x14ac:dyDescent="0.25"/>
    <row r="108" s="82" customFormat="1" x14ac:dyDescent="0.25"/>
    <row r="109" s="82" customFormat="1" x14ac:dyDescent="0.25"/>
    <row r="110" s="82" customFormat="1" x14ac:dyDescent="0.25"/>
    <row r="111" s="82" customFormat="1" x14ac:dyDescent="0.25"/>
    <row r="112" s="82" customFormat="1" x14ac:dyDescent="0.25"/>
    <row r="113" s="82" customFormat="1" x14ac:dyDescent="0.25"/>
    <row r="114" s="82" customFormat="1" x14ac:dyDescent="0.25"/>
    <row r="115" s="82" customFormat="1" x14ac:dyDescent="0.25"/>
    <row r="116" s="82" customFormat="1" x14ac:dyDescent="0.25"/>
    <row r="117" s="82" customFormat="1" x14ac:dyDescent="0.25"/>
    <row r="118" s="82" customFormat="1" x14ac:dyDescent="0.25"/>
    <row r="119" s="82" customFormat="1" x14ac:dyDescent="0.25"/>
    <row r="120" s="82" customFormat="1" x14ac:dyDescent="0.25"/>
    <row r="121" s="82" customFormat="1" x14ac:dyDescent="0.25"/>
    <row r="122" s="82" customFormat="1" x14ac:dyDescent="0.25"/>
    <row r="123" s="82" customFormat="1" x14ac:dyDescent="0.25"/>
    <row r="124" s="82" customFormat="1" x14ac:dyDescent="0.25"/>
    <row r="125" s="82" customFormat="1" x14ac:dyDescent="0.25"/>
    <row r="126" s="82" customFormat="1" x14ac:dyDescent="0.25"/>
    <row r="127" s="82" customFormat="1" x14ac:dyDescent="0.25"/>
    <row r="128" s="82" customFormat="1" x14ac:dyDescent="0.25"/>
    <row r="129" s="82" customFormat="1" x14ac:dyDescent="0.25"/>
    <row r="130" s="82" customFormat="1" x14ac:dyDescent="0.25"/>
    <row r="131" s="82" customFormat="1" x14ac:dyDescent="0.25"/>
    <row r="132" s="82" customFormat="1" x14ac:dyDescent="0.25"/>
    <row r="133" s="82" customFormat="1" x14ac:dyDescent="0.25"/>
    <row r="134" s="82" customFormat="1" x14ac:dyDescent="0.25"/>
  </sheetData>
  <mergeCells count="14">
    <mergeCell ref="D14:D15"/>
    <mergeCell ref="B2:E2"/>
    <mergeCell ref="D4:D5"/>
    <mergeCell ref="D7:D8"/>
    <mergeCell ref="D10:D11"/>
    <mergeCell ref="B12:E12"/>
    <mergeCell ref="D31:D32"/>
    <mergeCell ref="D34:D35"/>
    <mergeCell ref="D17:D18"/>
    <mergeCell ref="B19:E19"/>
    <mergeCell ref="D21:D22"/>
    <mergeCell ref="D24:D25"/>
    <mergeCell ref="D27:D28"/>
    <mergeCell ref="B29:E29"/>
  </mergeCells>
  <pageMargins left="0.7" right="0.7" top="0.75" bottom="0.75" header="0.3" footer="0.3"/>
  <pageSetup orientation="portrait" horizontalDpi="4294967295" verticalDpi="4294967295"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U15"/>
  <sheetViews>
    <sheetView zoomScale="70" zoomScaleNormal="70" zoomScaleSheetLayoutView="40" workbookViewId="0">
      <selection activeCell="A15" sqref="A15"/>
    </sheetView>
  </sheetViews>
  <sheetFormatPr baseColWidth="10" defaultColWidth="11.42578125" defaultRowHeight="15" x14ac:dyDescent="0.25"/>
  <cols>
    <col min="1" max="1" width="4.5703125" style="4" customWidth="1"/>
    <col min="2" max="2" width="13.42578125" style="4" bestFit="1" customWidth="1"/>
    <col min="3" max="3" width="76.85546875" style="4" customWidth="1"/>
    <col min="4" max="4" width="17.140625" style="4" bestFit="1" customWidth="1"/>
    <col min="5" max="5" width="19.140625" style="4" customWidth="1"/>
    <col min="6" max="6" width="46" style="4" customWidth="1"/>
    <col min="7" max="7" width="24.85546875" style="4" bestFit="1" customWidth="1"/>
    <col min="8" max="8" width="34.85546875" style="4" bestFit="1" customWidth="1"/>
    <col min="9" max="9" width="27.85546875" style="4" bestFit="1" customWidth="1"/>
    <col min="10" max="10" width="27.85546875" style="4" customWidth="1"/>
    <col min="11" max="11" width="22.85546875" style="4" bestFit="1" customWidth="1"/>
    <col min="12" max="14" width="25" style="4" customWidth="1"/>
    <col min="15" max="16" width="28.28515625" style="4" customWidth="1"/>
    <col min="17" max="19" width="26.28515625" style="4" customWidth="1"/>
    <col min="20" max="20" width="32.5703125" style="4" customWidth="1"/>
    <col min="21" max="21" width="56.5703125" style="4" customWidth="1"/>
    <col min="22" max="16384" width="11.42578125" style="4"/>
  </cols>
  <sheetData>
    <row r="2" spans="2:21" x14ac:dyDescent="0.25">
      <c r="B2" s="3" t="s">
        <v>47</v>
      </c>
      <c r="C2" s="3" t="s">
        <v>48</v>
      </c>
    </row>
    <row r="3" spans="2:21" x14ac:dyDescent="0.25">
      <c r="B3" s="5" t="s">
        <v>49</v>
      </c>
      <c r="C3" s="5" t="s">
        <v>50</v>
      </c>
    </row>
    <row r="5" spans="2:21" s="12" customFormat="1" ht="45" x14ac:dyDescent="0.25">
      <c r="C5" s="86" t="s">
        <v>52</v>
      </c>
      <c r="D5" s="86" t="s">
        <v>63</v>
      </c>
      <c r="E5" s="86" t="s">
        <v>17</v>
      </c>
      <c r="F5" s="86" t="s">
        <v>64</v>
      </c>
      <c r="G5" s="86" t="s">
        <v>62</v>
      </c>
      <c r="H5" s="86" t="s">
        <v>65</v>
      </c>
      <c r="I5" s="86" t="s">
        <v>58</v>
      </c>
      <c r="J5" s="86" t="s">
        <v>4</v>
      </c>
      <c r="K5" s="86" t="s">
        <v>3</v>
      </c>
      <c r="L5" s="86" t="s">
        <v>54</v>
      </c>
      <c r="M5" s="86" t="s">
        <v>55</v>
      </c>
      <c r="N5" s="86" t="s">
        <v>56</v>
      </c>
      <c r="O5" s="86" t="s">
        <v>57</v>
      </c>
      <c r="P5" s="86" t="s">
        <v>66</v>
      </c>
      <c r="Q5" s="86" t="s">
        <v>59</v>
      </c>
      <c r="R5" s="86" t="s">
        <v>60</v>
      </c>
      <c r="S5" s="86" t="s">
        <v>61</v>
      </c>
      <c r="T5" s="86" t="s">
        <v>67</v>
      </c>
      <c r="U5" s="86" t="s">
        <v>6</v>
      </c>
    </row>
    <row r="6" spans="2:21" ht="60" x14ac:dyDescent="0.25">
      <c r="C6" s="13" t="s">
        <v>0</v>
      </c>
      <c r="D6" s="85">
        <v>26</v>
      </c>
      <c r="E6" s="85" t="s">
        <v>136</v>
      </c>
      <c r="F6" s="85" t="s">
        <v>150</v>
      </c>
      <c r="G6" s="85" t="s">
        <v>136</v>
      </c>
      <c r="H6" s="85" t="s">
        <v>136</v>
      </c>
      <c r="I6" s="21">
        <v>9629955742</v>
      </c>
      <c r="J6" s="10">
        <v>1</v>
      </c>
      <c r="K6" s="22">
        <f>+I6*J6</f>
        <v>9629955742</v>
      </c>
      <c r="L6" s="7" t="s">
        <v>328</v>
      </c>
      <c r="M6" s="7" t="s">
        <v>329</v>
      </c>
      <c r="N6" s="7" t="s">
        <v>330</v>
      </c>
      <c r="O6" s="8" t="s">
        <v>331</v>
      </c>
      <c r="P6" s="8" t="s">
        <v>309</v>
      </c>
      <c r="Q6" s="9">
        <v>40223</v>
      </c>
      <c r="R6" s="9" t="s">
        <v>150</v>
      </c>
      <c r="S6" s="9">
        <v>41596</v>
      </c>
      <c r="T6" s="9" t="s">
        <v>136</v>
      </c>
      <c r="U6" s="7" t="s">
        <v>359</v>
      </c>
    </row>
    <row r="7" spans="2:21" ht="60" x14ac:dyDescent="0.25">
      <c r="C7" s="13" t="s">
        <v>1</v>
      </c>
      <c r="D7" s="85">
        <v>27</v>
      </c>
      <c r="E7" s="85" t="s">
        <v>136</v>
      </c>
      <c r="F7" s="85" t="s">
        <v>150</v>
      </c>
      <c r="G7" s="85" t="s">
        <v>136</v>
      </c>
      <c r="H7" s="85" t="s">
        <v>136</v>
      </c>
      <c r="I7" s="21">
        <v>8693651287</v>
      </c>
      <c r="J7" s="10">
        <v>1</v>
      </c>
      <c r="K7" s="22">
        <f>+I7*J7</f>
        <v>8693651287</v>
      </c>
      <c r="L7" s="7" t="s">
        <v>328</v>
      </c>
      <c r="M7" s="7" t="s">
        <v>329</v>
      </c>
      <c r="N7" s="7" t="s">
        <v>330</v>
      </c>
      <c r="O7" s="8" t="s">
        <v>331</v>
      </c>
      <c r="P7" s="8" t="s">
        <v>309</v>
      </c>
      <c r="Q7" s="9">
        <v>40544</v>
      </c>
      <c r="R7" s="9" t="s">
        <v>150</v>
      </c>
      <c r="S7" s="9">
        <v>41596</v>
      </c>
      <c r="T7" s="9" t="s">
        <v>136</v>
      </c>
      <c r="U7" s="7" t="s">
        <v>359</v>
      </c>
    </row>
    <row r="8" spans="2:21" ht="60" x14ac:dyDescent="0.25">
      <c r="C8" s="13" t="s">
        <v>2</v>
      </c>
      <c r="D8" s="85">
        <v>28</v>
      </c>
      <c r="E8" s="85" t="s">
        <v>136</v>
      </c>
      <c r="F8" s="85" t="s">
        <v>150</v>
      </c>
      <c r="G8" s="85" t="s">
        <v>136</v>
      </c>
      <c r="H8" s="85" t="s">
        <v>136</v>
      </c>
      <c r="I8" s="21">
        <v>9983255572</v>
      </c>
      <c r="J8" s="10">
        <v>1</v>
      </c>
      <c r="K8" s="22">
        <f>+I8*J8</f>
        <v>9983255572</v>
      </c>
      <c r="L8" s="7" t="s">
        <v>328</v>
      </c>
      <c r="M8" s="7" t="s">
        <v>329</v>
      </c>
      <c r="N8" s="7" t="s">
        <v>330</v>
      </c>
      <c r="O8" s="8" t="s">
        <v>331</v>
      </c>
      <c r="P8" s="8" t="s">
        <v>309</v>
      </c>
      <c r="Q8" s="9">
        <v>40909</v>
      </c>
      <c r="R8" s="9" t="s">
        <v>150</v>
      </c>
      <c r="S8" s="9">
        <v>41596</v>
      </c>
      <c r="T8" s="9" t="s">
        <v>136</v>
      </c>
      <c r="U8" s="7" t="s">
        <v>359</v>
      </c>
    </row>
    <row r="9" spans="2:21" ht="21.6" x14ac:dyDescent="0.35">
      <c r="K9" s="23">
        <f>SUM(K6:K8)</f>
        <v>28306862601</v>
      </c>
    </row>
    <row r="10" spans="2:21" ht="36" customHeight="1" x14ac:dyDescent="0.25">
      <c r="C10" s="13" t="s">
        <v>83</v>
      </c>
      <c r="D10" s="42" t="s">
        <v>136</v>
      </c>
    </row>
    <row r="11" spans="2:21" ht="36" customHeight="1" x14ac:dyDescent="0.25">
      <c r="C11" s="13" t="s">
        <v>84</v>
      </c>
      <c r="D11" s="42" t="s">
        <v>136</v>
      </c>
    </row>
    <row r="12" spans="2:21" ht="72" customHeight="1" x14ac:dyDescent="0.35">
      <c r="C12" s="13" t="s">
        <v>68</v>
      </c>
      <c r="D12" s="42" t="s">
        <v>136</v>
      </c>
      <c r="E12" s="14"/>
    </row>
    <row r="13" spans="2:21" ht="115.5" customHeight="1" x14ac:dyDescent="0.25">
      <c r="C13" s="13" t="s">
        <v>53</v>
      </c>
      <c r="D13" s="42" t="s">
        <v>136</v>
      </c>
      <c r="E13" s="14"/>
      <c r="Q13" s="20"/>
    </row>
    <row r="14" spans="2:21" ht="45" x14ac:dyDescent="0.25">
      <c r="C14" s="13" t="s">
        <v>51</v>
      </c>
      <c r="D14" s="42" t="s">
        <v>150</v>
      </c>
      <c r="E14" s="14"/>
    </row>
    <row r="15" spans="2:21" ht="61.5" x14ac:dyDescent="0.25">
      <c r="C15" s="39" t="s">
        <v>85</v>
      </c>
      <c r="D15" s="56" t="s">
        <v>150</v>
      </c>
      <c r="E15" s="53"/>
    </row>
  </sheetData>
  <conditionalFormatting sqref="C5:U15">
    <cfRule type="cellIs" dxfId="85" priority="1" operator="equal">
      <formula>"NO"</formula>
    </cfRule>
    <cfRule type="cellIs" dxfId="84" priority="2" operator="equal">
      <formula>"SI"</formula>
    </cfRule>
  </conditionalFormatting>
  <pageMargins left="0.7" right="0.7" top="0.75" bottom="0.75" header="0.3" footer="0.3"/>
  <pageSetup scale="21" orientation="portrait" horizontalDpi="4294967295" verticalDpi="4294967295"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R37"/>
  <sheetViews>
    <sheetView zoomScale="85" zoomScaleNormal="85" zoomScaleSheetLayoutView="10" workbookViewId="0">
      <selection activeCell="A19" sqref="A19"/>
    </sheetView>
  </sheetViews>
  <sheetFormatPr baseColWidth="10" defaultColWidth="11.42578125" defaultRowHeight="15" x14ac:dyDescent="0.25"/>
  <cols>
    <col min="1" max="1" width="3.7109375" style="4" customWidth="1"/>
    <col min="2" max="2" width="11.42578125" style="11"/>
    <col min="3" max="3" width="39.28515625" style="4" bestFit="1" customWidth="1"/>
    <col min="4" max="4" width="33.85546875" style="4" customWidth="1"/>
    <col min="5" max="5" width="34.28515625" style="4" customWidth="1"/>
    <col min="6" max="6" width="32" style="4" customWidth="1"/>
    <col min="7" max="7" width="17.28515625" style="4" customWidth="1"/>
    <col min="8" max="8" width="16.28515625" style="4" customWidth="1"/>
    <col min="9" max="9" width="11.42578125" style="11"/>
    <col min="10" max="10" width="15.7109375" style="11" bestFit="1" customWidth="1"/>
    <col min="11" max="11" width="11.42578125" style="4"/>
    <col min="12" max="16" width="16.42578125" style="11" customWidth="1"/>
    <col min="17" max="17" width="23.28515625" style="11" customWidth="1"/>
    <col min="18" max="18" width="41.140625" style="4" customWidth="1"/>
    <col min="19" max="16384" width="11.42578125" style="4"/>
  </cols>
  <sheetData>
    <row r="2" spans="2:12" x14ac:dyDescent="0.25">
      <c r="B2" s="12" t="s">
        <v>69</v>
      </c>
      <c r="C2" s="3" t="s">
        <v>70</v>
      </c>
    </row>
    <row r="3" spans="2:12" ht="14.45" x14ac:dyDescent="0.35">
      <c r="B3" s="12"/>
      <c r="C3" s="3"/>
    </row>
    <row r="4" spans="2:12" ht="21" customHeight="1" x14ac:dyDescent="0.25">
      <c r="B4" s="12"/>
      <c r="C4" s="86" t="s">
        <v>71</v>
      </c>
      <c r="D4" s="96" t="s">
        <v>18</v>
      </c>
      <c r="E4" s="96" t="s">
        <v>7</v>
      </c>
      <c r="F4" s="96" t="s">
        <v>19</v>
      </c>
      <c r="G4" s="96" t="s">
        <v>63</v>
      </c>
      <c r="H4" s="96" t="s">
        <v>8</v>
      </c>
      <c r="I4" s="94" t="s">
        <v>9</v>
      </c>
      <c r="J4" s="94"/>
      <c r="K4" s="94"/>
      <c r="L4" s="94"/>
    </row>
    <row r="5" spans="2:12" ht="35.25" customHeight="1" x14ac:dyDescent="0.25">
      <c r="B5" s="12"/>
      <c r="C5" s="26" t="s">
        <v>335</v>
      </c>
      <c r="D5" s="97"/>
      <c r="E5" s="97"/>
      <c r="F5" s="97" t="s">
        <v>19</v>
      </c>
      <c r="G5" s="97"/>
      <c r="H5" s="97"/>
      <c r="I5" s="94"/>
      <c r="J5" s="94"/>
      <c r="K5" s="94"/>
      <c r="L5" s="94"/>
    </row>
    <row r="6" spans="2:12" ht="36" x14ac:dyDescent="0.25">
      <c r="C6" s="2" t="s">
        <v>72</v>
      </c>
      <c r="D6" s="11" t="s">
        <v>336</v>
      </c>
      <c r="E6" s="85" t="s">
        <v>337</v>
      </c>
      <c r="F6" s="9">
        <v>33998</v>
      </c>
      <c r="G6" s="85">
        <v>159</v>
      </c>
      <c r="H6" s="42" t="s">
        <v>136</v>
      </c>
      <c r="I6" s="93" t="s">
        <v>169</v>
      </c>
      <c r="J6" s="93"/>
      <c r="K6" s="93"/>
      <c r="L6" s="93"/>
    </row>
    <row r="7" spans="2:12" ht="63" customHeight="1" x14ac:dyDescent="0.25">
      <c r="C7" s="2" t="s">
        <v>73</v>
      </c>
      <c r="D7" s="85" t="s">
        <v>291</v>
      </c>
      <c r="E7" s="85" t="s">
        <v>310</v>
      </c>
      <c r="F7" s="9">
        <v>40053</v>
      </c>
      <c r="G7" s="85">
        <v>173</v>
      </c>
      <c r="H7" s="42" t="s">
        <v>136</v>
      </c>
      <c r="I7" s="93" t="s">
        <v>169</v>
      </c>
      <c r="J7" s="93"/>
      <c r="K7" s="93"/>
      <c r="L7" s="93"/>
    </row>
    <row r="8" spans="2:12" ht="36" x14ac:dyDescent="0.25">
      <c r="C8" s="2" t="s">
        <v>92</v>
      </c>
      <c r="D8" s="85" t="s">
        <v>150</v>
      </c>
      <c r="E8" s="85" t="s">
        <v>150</v>
      </c>
      <c r="F8" s="9" t="s">
        <v>150</v>
      </c>
      <c r="G8" s="85" t="s">
        <v>150</v>
      </c>
      <c r="H8" s="58"/>
      <c r="I8" s="93" t="s">
        <v>169</v>
      </c>
      <c r="J8" s="93"/>
      <c r="K8" s="93"/>
      <c r="L8" s="93"/>
    </row>
    <row r="9" spans="2:12" ht="14.45" x14ac:dyDescent="0.35">
      <c r="C9" s="14"/>
      <c r="D9" s="14"/>
      <c r="E9" s="14"/>
      <c r="F9" s="14"/>
      <c r="G9" s="14"/>
      <c r="H9" s="14"/>
    </row>
    <row r="10" spans="2:12" ht="36" x14ac:dyDescent="0.25">
      <c r="C10" s="2" t="s">
        <v>76</v>
      </c>
      <c r="D10" s="42" t="s">
        <v>136</v>
      </c>
      <c r="E10" s="14"/>
      <c r="F10" s="14"/>
      <c r="G10" s="14"/>
      <c r="H10" s="14"/>
    </row>
    <row r="11" spans="2:12" ht="60" x14ac:dyDescent="0.25">
      <c r="C11" s="2" t="s">
        <v>86</v>
      </c>
      <c r="D11" s="42" t="s">
        <v>136</v>
      </c>
      <c r="E11" s="14"/>
      <c r="F11" s="14"/>
      <c r="G11" s="14"/>
      <c r="H11" s="14"/>
    </row>
    <row r="12" spans="2:12" ht="43.5" x14ac:dyDescent="0.35">
      <c r="C12" s="2" t="s">
        <v>80</v>
      </c>
      <c r="D12" s="42" t="s">
        <v>136</v>
      </c>
      <c r="E12" s="14"/>
      <c r="F12" s="14"/>
      <c r="G12" s="14"/>
      <c r="H12" s="14"/>
    </row>
    <row r="14" spans="2:12" ht="45" customHeight="1" x14ac:dyDescent="0.25">
      <c r="C14" s="95" t="s">
        <v>74</v>
      </c>
      <c r="D14" s="95"/>
      <c r="E14" s="95"/>
    </row>
    <row r="15" spans="2:12" ht="36.75" customHeight="1" x14ac:dyDescent="0.25">
      <c r="C15" s="95" t="s">
        <v>75</v>
      </c>
      <c r="D15" s="95"/>
      <c r="E15" s="55" t="s">
        <v>81</v>
      </c>
    </row>
    <row r="16" spans="2:12" ht="45" x14ac:dyDescent="0.25">
      <c r="C16" s="95"/>
      <c r="D16" s="95"/>
      <c r="E16" s="55" t="s">
        <v>82</v>
      </c>
    </row>
    <row r="17" spans="2:18" x14ac:dyDescent="0.25">
      <c r="P17" s="94" t="s">
        <v>22</v>
      </c>
      <c r="Q17" s="94"/>
    </row>
    <row r="18" spans="2:18" ht="60" x14ac:dyDescent="0.25">
      <c r="B18" s="4"/>
      <c r="C18" s="86" t="s">
        <v>15</v>
      </c>
      <c r="D18" s="86" t="s">
        <v>77</v>
      </c>
      <c r="E18" s="86" t="s">
        <v>78</v>
      </c>
      <c r="F18" s="86" t="s">
        <v>79</v>
      </c>
      <c r="G18" s="94" t="s">
        <v>5</v>
      </c>
      <c r="H18" s="94"/>
      <c r="I18" s="86" t="s">
        <v>10</v>
      </c>
      <c r="J18" s="86" t="s">
        <v>11</v>
      </c>
      <c r="K18" s="86" t="s">
        <v>12</v>
      </c>
      <c r="L18" s="86" t="s">
        <v>16</v>
      </c>
      <c r="M18" s="86" t="s">
        <v>20</v>
      </c>
      <c r="N18" s="86" t="s">
        <v>21</v>
      </c>
      <c r="O18" s="86" t="s">
        <v>8</v>
      </c>
      <c r="P18" s="86" t="s">
        <v>13</v>
      </c>
      <c r="Q18" s="86" t="s">
        <v>14</v>
      </c>
      <c r="R18" s="86" t="s">
        <v>9</v>
      </c>
    </row>
    <row r="19" spans="2:18" ht="30" x14ac:dyDescent="0.25">
      <c r="B19" s="4"/>
      <c r="C19" s="16">
        <v>1</v>
      </c>
      <c r="D19" s="15" t="s">
        <v>338</v>
      </c>
      <c r="E19" s="15" t="s">
        <v>335</v>
      </c>
      <c r="F19" s="85" t="s">
        <v>136</v>
      </c>
      <c r="G19" s="9">
        <v>35462</v>
      </c>
      <c r="H19" s="9">
        <v>38563</v>
      </c>
      <c r="I19" s="24">
        <f t="shared" ref="I19:I28" si="0">+H19-G19</f>
        <v>3101</v>
      </c>
      <c r="J19" s="25">
        <f>+I19/30</f>
        <v>103.36666666666666</v>
      </c>
      <c r="K19" s="18">
        <f>+J19/12</f>
        <v>8.6138888888888889</v>
      </c>
      <c r="L19" s="85" t="s">
        <v>136</v>
      </c>
      <c r="M19" s="85">
        <v>162</v>
      </c>
      <c r="N19" s="85">
        <v>163</v>
      </c>
      <c r="O19" s="85" t="s">
        <v>136</v>
      </c>
      <c r="P19" s="85" t="s">
        <v>13</v>
      </c>
      <c r="Q19" s="85" t="s">
        <v>81</v>
      </c>
      <c r="R19" s="7" t="s">
        <v>311</v>
      </c>
    </row>
    <row r="20" spans="2:18" ht="45" x14ac:dyDescent="0.25">
      <c r="B20" s="4"/>
      <c r="C20" s="16">
        <v>2</v>
      </c>
      <c r="D20" s="15" t="s">
        <v>339</v>
      </c>
      <c r="E20" s="15" t="s">
        <v>340</v>
      </c>
      <c r="F20" s="85" t="s">
        <v>136</v>
      </c>
      <c r="G20" s="9">
        <v>40451</v>
      </c>
      <c r="H20" s="9">
        <v>40633</v>
      </c>
      <c r="I20" s="24">
        <f>+H20-G20</f>
        <v>182</v>
      </c>
      <c r="J20" s="25">
        <f>+I20/30</f>
        <v>6.0666666666666664</v>
      </c>
      <c r="K20" s="18">
        <f t="shared" ref="K20:K28" si="1">+J20/12</f>
        <v>0.50555555555555554</v>
      </c>
      <c r="L20" s="85" t="s">
        <v>136</v>
      </c>
      <c r="M20" s="85">
        <v>164</v>
      </c>
      <c r="N20" s="85">
        <v>164</v>
      </c>
      <c r="O20" s="85" t="s">
        <v>136</v>
      </c>
      <c r="P20" s="85" t="s">
        <v>13</v>
      </c>
      <c r="Q20" s="85" t="s">
        <v>81</v>
      </c>
      <c r="R20" s="7" t="s">
        <v>341</v>
      </c>
    </row>
    <row r="21" spans="2:18" ht="45" x14ac:dyDescent="0.25">
      <c r="B21" s="4"/>
      <c r="C21" s="16">
        <v>3</v>
      </c>
      <c r="D21" s="15" t="s">
        <v>150</v>
      </c>
      <c r="E21" s="15" t="s">
        <v>335</v>
      </c>
      <c r="F21" s="85" t="s">
        <v>136</v>
      </c>
      <c r="G21" s="9">
        <v>38626</v>
      </c>
      <c r="H21" s="9">
        <v>39629</v>
      </c>
      <c r="I21" s="24">
        <f t="shared" si="0"/>
        <v>1003</v>
      </c>
      <c r="J21" s="25">
        <f t="shared" ref="J21:J28" si="2">+I21/30</f>
        <v>33.43333333333333</v>
      </c>
      <c r="K21" s="63"/>
      <c r="L21" s="85" t="s">
        <v>136</v>
      </c>
      <c r="M21" s="85">
        <v>165</v>
      </c>
      <c r="N21" s="85">
        <v>166</v>
      </c>
      <c r="O21" s="85" t="s">
        <v>150</v>
      </c>
      <c r="P21" s="85"/>
      <c r="Q21" s="85"/>
      <c r="R21" s="7" t="s">
        <v>342</v>
      </c>
    </row>
    <row r="22" spans="2:18" ht="30" x14ac:dyDescent="0.25">
      <c r="B22" s="4"/>
      <c r="C22" s="16">
        <v>4</v>
      </c>
      <c r="D22" s="15" t="s">
        <v>343</v>
      </c>
      <c r="E22" s="15" t="s">
        <v>340</v>
      </c>
      <c r="F22" s="85" t="s">
        <v>136</v>
      </c>
      <c r="G22" s="9">
        <v>40710</v>
      </c>
      <c r="H22" s="9">
        <v>40800</v>
      </c>
      <c r="I22" s="24">
        <f t="shared" si="0"/>
        <v>90</v>
      </c>
      <c r="J22" s="25">
        <f t="shared" si="2"/>
        <v>3</v>
      </c>
      <c r="K22" s="18">
        <f t="shared" si="1"/>
        <v>0.25</v>
      </c>
      <c r="L22" s="85" t="s">
        <v>136</v>
      </c>
      <c r="M22" s="85">
        <v>167</v>
      </c>
      <c r="N22" s="85">
        <v>167</v>
      </c>
      <c r="O22" s="85" t="s">
        <v>136</v>
      </c>
      <c r="P22" s="85" t="s">
        <v>13</v>
      </c>
      <c r="Q22" s="85" t="s">
        <v>81</v>
      </c>
      <c r="R22" s="7" t="s">
        <v>341</v>
      </c>
    </row>
    <row r="23" spans="2:18" x14ac:dyDescent="0.25">
      <c r="B23" s="4"/>
      <c r="C23" s="16">
        <v>5</v>
      </c>
      <c r="D23" s="15"/>
      <c r="E23" s="15"/>
      <c r="F23" s="85"/>
      <c r="G23" s="9"/>
      <c r="H23" s="9"/>
      <c r="I23" s="24">
        <f t="shared" si="0"/>
        <v>0</v>
      </c>
      <c r="J23" s="25">
        <f t="shared" si="2"/>
        <v>0</v>
      </c>
      <c r="K23" s="18">
        <f t="shared" si="1"/>
        <v>0</v>
      </c>
      <c r="L23" s="85"/>
      <c r="M23" s="85"/>
      <c r="N23" s="85"/>
      <c r="O23" s="85"/>
      <c r="P23" s="85"/>
      <c r="Q23" s="85"/>
      <c r="R23" s="7"/>
    </row>
    <row r="24" spans="2:18" x14ac:dyDescent="0.25">
      <c r="B24" s="4"/>
      <c r="C24" s="16">
        <v>6</v>
      </c>
      <c r="D24" s="15"/>
      <c r="E24" s="15"/>
      <c r="F24" s="85"/>
      <c r="G24" s="9"/>
      <c r="H24" s="9"/>
      <c r="I24" s="24">
        <f t="shared" si="0"/>
        <v>0</v>
      </c>
      <c r="J24" s="25">
        <f t="shared" si="2"/>
        <v>0</v>
      </c>
      <c r="K24" s="18">
        <f t="shared" si="1"/>
        <v>0</v>
      </c>
      <c r="L24" s="85"/>
      <c r="M24" s="85"/>
      <c r="N24" s="85"/>
      <c r="O24" s="85"/>
      <c r="P24" s="85"/>
      <c r="Q24" s="85"/>
      <c r="R24" s="7"/>
    </row>
    <row r="25" spans="2:18" x14ac:dyDescent="0.25">
      <c r="B25" s="4"/>
      <c r="C25" s="16">
        <v>7</v>
      </c>
      <c r="D25" s="15"/>
      <c r="E25" s="15"/>
      <c r="F25" s="85"/>
      <c r="G25" s="17"/>
      <c r="H25" s="17"/>
      <c r="I25" s="24">
        <f>+H25-G25</f>
        <v>0</v>
      </c>
      <c r="J25" s="25">
        <f>+I25/30</f>
        <v>0</v>
      </c>
      <c r="K25" s="18">
        <f t="shared" si="1"/>
        <v>0</v>
      </c>
      <c r="L25" s="85"/>
      <c r="M25" s="85"/>
      <c r="N25" s="85"/>
      <c r="O25" s="85"/>
      <c r="P25" s="85"/>
      <c r="Q25" s="85"/>
      <c r="R25" s="7"/>
    </row>
    <row r="26" spans="2:18" x14ac:dyDescent="0.25">
      <c r="B26" s="4"/>
      <c r="C26" s="16">
        <v>8</v>
      </c>
      <c r="D26" s="15"/>
      <c r="E26" s="15"/>
      <c r="F26" s="85"/>
      <c r="G26" s="17"/>
      <c r="H26" s="17"/>
      <c r="I26" s="24">
        <f>+H26-G26</f>
        <v>0</v>
      </c>
      <c r="J26" s="25">
        <f>+I26/30</f>
        <v>0</v>
      </c>
      <c r="K26" s="18">
        <f t="shared" si="1"/>
        <v>0</v>
      </c>
      <c r="L26" s="85"/>
      <c r="M26" s="85"/>
      <c r="N26" s="85"/>
      <c r="O26" s="85"/>
      <c r="P26" s="85"/>
      <c r="Q26" s="85"/>
      <c r="R26" s="7"/>
    </row>
    <row r="27" spans="2:18" x14ac:dyDescent="0.25">
      <c r="B27" s="4"/>
      <c r="C27" s="16">
        <v>9</v>
      </c>
      <c r="D27" s="15"/>
      <c r="E27" s="15"/>
      <c r="F27" s="85"/>
      <c r="G27" s="9"/>
      <c r="H27" s="9"/>
      <c r="I27" s="24">
        <f t="shared" si="0"/>
        <v>0</v>
      </c>
      <c r="J27" s="25">
        <f t="shared" si="2"/>
        <v>0</v>
      </c>
      <c r="K27" s="18">
        <f t="shared" si="1"/>
        <v>0</v>
      </c>
      <c r="L27" s="85"/>
      <c r="M27" s="85"/>
      <c r="N27" s="85"/>
      <c r="O27" s="85"/>
      <c r="P27" s="85"/>
      <c r="Q27" s="85"/>
      <c r="R27" s="7"/>
    </row>
    <row r="28" spans="2:18" x14ac:dyDescent="0.25">
      <c r="B28" s="4"/>
      <c r="C28" s="16">
        <v>10</v>
      </c>
      <c r="D28" s="8"/>
      <c r="E28" s="15"/>
      <c r="F28" s="85"/>
      <c r="G28" s="9"/>
      <c r="H28" s="9"/>
      <c r="I28" s="24">
        <f t="shared" si="0"/>
        <v>0</v>
      </c>
      <c r="J28" s="25">
        <f t="shared" si="2"/>
        <v>0</v>
      </c>
      <c r="K28" s="18">
        <f t="shared" si="1"/>
        <v>0</v>
      </c>
      <c r="L28" s="85"/>
      <c r="M28" s="85"/>
      <c r="N28" s="85"/>
      <c r="O28" s="85"/>
      <c r="P28" s="85"/>
      <c r="Q28" s="85"/>
      <c r="R28" s="7"/>
    </row>
    <row r="29" spans="2:18" ht="33" customHeight="1" x14ac:dyDescent="0.2">
      <c r="E29" s="54" t="s">
        <v>132</v>
      </c>
      <c r="K29" s="18">
        <f>SUM(K19:K28)</f>
        <v>9.3694444444444436</v>
      </c>
    </row>
    <row r="30" spans="2:18" ht="36" x14ac:dyDescent="0.25">
      <c r="C30" s="87" t="s">
        <v>23</v>
      </c>
      <c r="D30" s="88">
        <f>+K29</f>
        <v>9.3694444444444436</v>
      </c>
      <c r="E30" s="42" t="s">
        <v>136</v>
      </c>
    </row>
    <row r="31" spans="2:18" x14ac:dyDescent="0.25">
      <c r="C31" s="87" t="s">
        <v>24</v>
      </c>
      <c r="D31" s="85">
        <v>8</v>
      </c>
    </row>
    <row r="32" spans="2:18" x14ac:dyDescent="0.2">
      <c r="C32" s="87" t="s">
        <v>25</v>
      </c>
      <c r="D32" s="88">
        <f>+D30-D31</f>
        <v>1.3694444444444436</v>
      </c>
      <c r="E32" s="54" t="s">
        <v>132</v>
      </c>
    </row>
    <row r="33" spans="3:6" ht="36" x14ac:dyDescent="0.25">
      <c r="C33" s="87" t="s">
        <v>27</v>
      </c>
      <c r="D33" s="88">
        <f>+K19+K20+K22</f>
        <v>9.3694444444444436</v>
      </c>
      <c r="E33" s="42" t="s">
        <v>136</v>
      </c>
    </row>
    <row r="34" spans="3:6" ht="45" x14ac:dyDescent="0.25">
      <c r="C34" s="87" t="s">
        <v>28</v>
      </c>
      <c r="D34" s="85">
        <v>5</v>
      </c>
      <c r="E34" s="86" t="str">
        <f>+E15</f>
        <v>Gerencia de proyectos</v>
      </c>
      <c r="F34" s="86" t="str">
        <f>+E16</f>
        <v>En redes de transmisión y/o instalación y/o operación de equipos de telecomunicaciones</v>
      </c>
    </row>
    <row r="35" spans="3:6" x14ac:dyDescent="0.25">
      <c r="C35" s="87" t="s">
        <v>26</v>
      </c>
      <c r="D35" s="88">
        <f>+D33-D34</f>
        <v>4.3694444444444436</v>
      </c>
      <c r="E35" s="88">
        <f>+K19+K20+K22</f>
        <v>9.3694444444444436</v>
      </c>
      <c r="F35" s="88"/>
    </row>
    <row r="37" spans="3:6" ht="36" x14ac:dyDescent="0.25">
      <c r="C37" s="87" t="s">
        <v>91</v>
      </c>
      <c r="D37" s="42" t="s">
        <v>150</v>
      </c>
    </row>
  </sheetData>
  <mergeCells count="13">
    <mergeCell ref="P17:Q17"/>
    <mergeCell ref="D4:D5"/>
    <mergeCell ref="E4:E5"/>
    <mergeCell ref="F4:F5"/>
    <mergeCell ref="G4:G5"/>
    <mergeCell ref="H4:H5"/>
    <mergeCell ref="I4:L5"/>
    <mergeCell ref="G18:H18"/>
    <mergeCell ref="I6:L6"/>
    <mergeCell ref="I7:L7"/>
    <mergeCell ref="I8:L8"/>
    <mergeCell ref="C14:E14"/>
    <mergeCell ref="C15:D16"/>
  </mergeCells>
  <conditionalFormatting sqref="A1:XFD3 A4:I4 A5:H5 M4:XFD8 A9:XFD14 A15:C15 E15:XFD16 A16:B16 A6:C8 E6:I6 A17:XFD1048576">
    <cfRule type="cellIs" dxfId="83" priority="5" operator="equal">
      <formula>"NO"</formula>
    </cfRule>
    <cfRule type="cellIs" dxfId="82" priority="6" operator="equal">
      <formula>"SI"</formula>
    </cfRule>
  </conditionalFormatting>
  <conditionalFormatting sqref="D7:I7">
    <cfRule type="cellIs" dxfId="81" priority="3" operator="equal">
      <formula>"NO"</formula>
    </cfRule>
    <cfRule type="cellIs" dxfId="80" priority="4" operator="equal">
      <formula>"SI"</formula>
    </cfRule>
  </conditionalFormatting>
  <conditionalFormatting sqref="D8:I8">
    <cfRule type="cellIs" dxfId="79" priority="1" operator="equal">
      <formula>"NO"</formula>
    </cfRule>
    <cfRule type="cellIs" dxfId="78" priority="2" operator="equal">
      <formula>"SI"</formula>
    </cfRule>
  </conditionalFormatting>
  <dataValidations count="1">
    <dataValidation type="list" allowBlank="1" showInputMessage="1" showErrorMessage="1" sqref="Q19:Q28">
      <formula1>$E$15:$E$16</formula1>
    </dataValidation>
  </dataValidations>
  <pageMargins left="0.7" right="0.7" top="0.75" bottom="0.75" header="0.3" footer="0.3"/>
  <pageSetup scale="21" orientation="portrait"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Q32"/>
  <sheetViews>
    <sheetView zoomScale="85" zoomScaleNormal="85" zoomScaleSheetLayoutView="10" workbookViewId="0">
      <selection activeCell="A17" sqref="A17"/>
    </sheetView>
  </sheetViews>
  <sheetFormatPr baseColWidth="10" defaultColWidth="11.42578125" defaultRowHeight="15" x14ac:dyDescent="0.25"/>
  <cols>
    <col min="1" max="1" width="3.7109375" style="4" customWidth="1"/>
    <col min="2" max="2" width="11.42578125" style="11"/>
    <col min="3" max="3" width="39.28515625" style="4" bestFit="1" customWidth="1"/>
    <col min="4" max="4" width="33.85546875" style="4" customWidth="1"/>
    <col min="5" max="5" width="34.28515625" style="4" customWidth="1"/>
    <col min="6" max="6" width="32" style="4" customWidth="1"/>
    <col min="7" max="7" width="17.28515625" style="4" customWidth="1"/>
    <col min="8" max="8" width="16.28515625" style="4" customWidth="1"/>
    <col min="9" max="9" width="11.42578125" style="11"/>
    <col min="10" max="10" width="15.7109375" style="11" bestFit="1" customWidth="1"/>
    <col min="11" max="11" width="11.42578125" style="4"/>
    <col min="12" max="16" width="16.42578125" style="11" customWidth="1"/>
    <col min="17" max="17" width="41.140625" style="4" customWidth="1"/>
    <col min="18" max="16384" width="11.42578125" style="4"/>
  </cols>
  <sheetData>
    <row r="2" spans="2:17" x14ac:dyDescent="0.25">
      <c r="B2" s="12" t="s">
        <v>69</v>
      </c>
      <c r="C2" s="3" t="s">
        <v>70</v>
      </c>
    </row>
    <row r="3" spans="2:17" ht="14.45" x14ac:dyDescent="0.35">
      <c r="B3" s="12"/>
      <c r="C3" s="3"/>
    </row>
    <row r="4" spans="2:17" ht="21" customHeight="1" x14ac:dyDescent="0.25">
      <c r="B4" s="12"/>
      <c r="C4" s="86" t="s">
        <v>87</v>
      </c>
      <c r="D4" s="96" t="s">
        <v>18</v>
      </c>
      <c r="E4" s="96" t="s">
        <v>7</v>
      </c>
      <c r="F4" s="96" t="s">
        <v>19</v>
      </c>
      <c r="G4" s="96" t="s">
        <v>63</v>
      </c>
      <c r="H4" s="96" t="s">
        <v>8</v>
      </c>
      <c r="I4" s="94" t="s">
        <v>9</v>
      </c>
      <c r="J4" s="94"/>
      <c r="K4" s="94"/>
      <c r="L4" s="94"/>
    </row>
    <row r="5" spans="2:17" ht="35.25" customHeight="1" x14ac:dyDescent="0.25">
      <c r="B5" s="12"/>
      <c r="C5" s="26" t="s">
        <v>351</v>
      </c>
      <c r="D5" s="97"/>
      <c r="E5" s="97"/>
      <c r="F5" s="97" t="s">
        <v>19</v>
      </c>
      <c r="G5" s="97"/>
      <c r="H5" s="97"/>
      <c r="I5" s="94"/>
      <c r="J5" s="94"/>
      <c r="K5" s="94"/>
      <c r="L5" s="94"/>
    </row>
    <row r="6" spans="2:17" ht="45" x14ac:dyDescent="0.25">
      <c r="C6" s="2" t="s">
        <v>88</v>
      </c>
      <c r="D6" s="85" t="s">
        <v>312</v>
      </c>
      <c r="E6" s="85" t="s">
        <v>313</v>
      </c>
      <c r="F6" s="9">
        <v>37687</v>
      </c>
      <c r="G6" s="85" t="s">
        <v>314</v>
      </c>
      <c r="H6" s="42" t="s">
        <v>136</v>
      </c>
      <c r="I6" s="93" t="s">
        <v>169</v>
      </c>
      <c r="J6" s="93"/>
      <c r="K6" s="93"/>
      <c r="L6" s="93"/>
    </row>
    <row r="7" spans="2:17" ht="36" x14ac:dyDescent="0.25">
      <c r="C7" s="2" t="s">
        <v>89</v>
      </c>
      <c r="D7" s="85" t="s">
        <v>315</v>
      </c>
      <c r="E7" s="85" t="s">
        <v>352</v>
      </c>
      <c r="F7" s="9">
        <v>40585</v>
      </c>
      <c r="G7" s="85" t="s">
        <v>316</v>
      </c>
      <c r="H7" s="42" t="s">
        <v>150</v>
      </c>
      <c r="I7" s="93" t="s">
        <v>353</v>
      </c>
      <c r="J7" s="93"/>
      <c r="K7" s="93"/>
      <c r="L7" s="93"/>
    </row>
    <row r="8" spans="2:17" ht="36" x14ac:dyDescent="0.25">
      <c r="C8" s="2" t="s">
        <v>92</v>
      </c>
      <c r="D8" s="85" t="s">
        <v>150</v>
      </c>
      <c r="E8" s="85" t="s">
        <v>150</v>
      </c>
      <c r="F8" s="9" t="s">
        <v>150</v>
      </c>
      <c r="G8" s="85" t="s">
        <v>150</v>
      </c>
      <c r="H8" s="58"/>
      <c r="I8" s="93" t="s">
        <v>169</v>
      </c>
      <c r="J8" s="93"/>
      <c r="K8" s="93"/>
      <c r="L8" s="93"/>
    </row>
    <row r="9" spans="2:17" ht="14.45" x14ac:dyDescent="0.35">
      <c r="C9" s="14"/>
      <c r="D9" s="14"/>
      <c r="E9" s="14"/>
      <c r="F9" s="14"/>
      <c r="G9" s="14"/>
      <c r="H9" s="14"/>
    </row>
    <row r="10" spans="2:17" ht="36" x14ac:dyDescent="0.25">
      <c r="C10" s="2" t="s">
        <v>76</v>
      </c>
      <c r="D10" s="42" t="s">
        <v>136</v>
      </c>
      <c r="E10" s="14"/>
      <c r="F10" s="14"/>
      <c r="G10" s="14"/>
      <c r="H10" s="14"/>
    </row>
    <row r="11" spans="2:17" ht="60" x14ac:dyDescent="0.25">
      <c r="C11" s="2" t="s">
        <v>86</v>
      </c>
      <c r="D11" s="42" t="s">
        <v>136</v>
      </c>
      <c r="E11" s="14"/>
      <c r="F11" s="14"/>
      <c r="G11" s="14"/>
      <c r="H11" s="14"/>
    </row>
    <row r="12" spans="2:17" ht="43.5" x14ac:dyDescent="0.35">
      <c r="C12" s="2" t="s">
        <v>80</v>
      </c>
      <c r="D12" s="42" t="s">
        <v>136</v>
      </c>
      <c r="E12" s="14"/>
      <c r="F12" s="14"/>
      <c r="G12" s="14"/>
      <c r="H12" s="14"/>
    </row>
    <row r="14" spans="2:17" ht="45" customHeight="1" x14ac:dyDescent="0.25">
      <c r="C14" s="95" t="s">
        <v>90</v>
      </c>
      <c r="D14" s="95"/>
      <c r="E14" s="95"/>
    </row>
    <row r="15" spans="2:17" x14ac:dyDescent="0.25">
      <c r="P15" s="86" t="s">
        <v>22</v>
      </c>
    </row>
    <row r="16" spans="2:17" ht="60" x14ac:dyDescent="0.25">
      <c r="B16" s="4"/>
      <c r="C16" s="86" t="s">
        <v>15</v>
      </c>
      <c r="D16" s="86" t="s">
        <v>77</v>
      </c>
      <c r="E16" s="86" t="s">
        <v>78</v>
      </c>
      <c r="F16" s="86" t="s">
        <v>79</v>
      </c>
      <c r="G16" s="94" t="s">
        <v>5</v>
      </c>
      <c r="H16" s="94"/>
      <c r="I16" s="86" t="s">
        <v>10</v>
      </c>
      <c r="J16" s="86" t="s">
        <v>11</v>
      </c>
      <c r="K16" s="86" t="s">
        <v>12</v>
      </c>
      <c r="L16" s="86" t="s">
        <v>16</v>
      </c>
      <c r="M16" s="86" t="s">
        <v>20</v>
      </c>
      <c r="N16" s="86" t="s">
        <v>21</v>
      </c>
      <c r="O16" s="86" t="s">
        <v>8</v>
      </c>
      <c r="P16" s="86" t="s">
        <v>13</v>
      </c>
      <c r="Q16" s="86" t="s">
        <v>9</v>
      </c>
    </row>
    <row r="17" spans="2:17" ht="45" x14ac:dyDescent="0.25">
      <c r="B17" s="4"/>
      <c r="C17" s="16">
        <v>1</v>
      </c>
      <c r="D17" s="15" t="s">
        <v>317</v>
      </c>
      <c r="E17" s="15" t="s">
        <v>351</v>
      </c>
      <c r="F17" s="85" t="s">
        <v>150</v>
      </c>
      <c r="G17" s="9">
        <v>39707</v>
      </c>
      <c r="H17" s="9">
        <v>41354</v>
      </c>
      <c r="I17" s="24">
        <f t="shared" ref="I17:I26" si="0">+H17-G17</f>
        <v>1647</v>
      </c>
      <c r="J17" s="25">
        <f>+I17/30</f>
        <v>54.9</v>
      </c>
      <c r="K17" s="63"/>
      <c r="L17" s="85" t="s">
        <v>136</v>
      </c>
      <c r="M17" s="85" t="s">
        <v>318</v>
      </c>
      <c r="N17" s="85" t="s">
        <v>318</v>
      </c>
      <c r="O17" s="85" t="s">
        <v>150</v>
      </c>
      <c r="P17" s="85"/>
      <c r="Q17" s="7" t="s">
        <v>151</v>
      </c>
    </row>
    <row r="18" spans="2:17" x14ac:dyDescent="0.25">
      <c r="B18" s="4"/>
      <c r="C18" s="16">
        <v>2</v>
      </c>
      <c r="D18" s="15"/>
      <c r="E18" s="15"/>
      <c r="F18" s="85"/>
      <c r="G18" s="9"/>
      <c r="H18" s="9"/>
      <c r="I18" s="24">
        <f>+H18-G18</f>
        <v>0</v>
      </c>
      <c r="J18" s="25">
        <f>+I18/30</f>
        <v>0</v>
      </c>
      <c r="K18" s="18">
        <f t="shared" ref="K18:K26" si="1">+J18/12</f>
        <v>0</v>
      </c>
      <c r="L18" s="85"/>
      <c r="M18" s="85"/>
      <c r="N18" s="85"/>
      <c r="O18" s="85"/>
      <c r="P18" s="85"/>
      <c r="Q18" s="7"/>
    </row>
    <row r="19" spans="2:17" x14ac:dyDescent="0.25">
      <c r="B19" s="4"/>
      <c r="C19" s="16">
        <v>3</v>
      </c>
      <c r="D19" s="15"/>
      <c r="E19" s="15"/>
      <c r="F19" s="85"/>
      <c r="G19" s="9"/>
      <c r="H19" s="9"/>
      <c r="I19" s="24">
        <f t="shared" si="0"/>
        <v>0</v>
      </c>
      <c r="J19" s="25">
        <f t="shared" ref="J19:J26" si="2">+I19/30</f>
        <v>0</v>
      </c>
      <c r="K19" s="18">
        <f t="shared" si="1"/>
        <v>0</v>
      </c>
      <c r="L19" s="85"/>
      <c r="M19" s="85"/>
      <c r="N19" s="85"/>
      <c r="O19" s="85"/>
      <c r="P19" s="85"/>
      <c r="Q19" s="7"/>
    </row>
    <row r="20" spans="2:17" x14ac:dyDescent="0.25">
      <c r="B20" s="4"/>
      <c r="C20" s="16">
        <v>4</v>
      </c>
      <c r="D20" s="15"/>
      <c r="E20" s="15"/>
      <c r="F20" s="85"/>
      <c r="G20" s="9"/>
      <c r="H20" s="9"/>
      <c r="I20" s="24">
        <f t="shared" si="0"/>
        <v>0</v>
      </c>
      <c r="J20" s="25">
        <f t="shared" si="2"/>
        <v>0</v>
      </c>
      <c r="K20" s="18">
        <f t="shared" si="1"/>
        <v>0</v>
      </c>
      <c r="L20" s="85"/>
      <c r="M20" s="85"/>
      <c r="N20" s="85"/>
      <c r="O20" s="85"/>
      <c r="P20" s="85"/>
      <c r="Q20" s="7"/>
    </row>
    <row r="21" spans="2:17" x14ac:dyDescent="0.25">
      <c r="B21" s="4"/>
      <c r="C21" s="16">
        <v>5</v>
      </c>
      <c r="D21" s="15"/>
      <c r="E21" s="15"/>
      <c r="F21" s="85"/>
      <c r="G21" s="9"/>
      <c r="H21" s="9"/>
      <c r="I21" s="24">
        <f t="shared" si="0"/>
        <v>0</v>
      </c>
      <c r="J21" s="25">
        <f t="shared" si="2"/>
        <v>0</v>
      </c>
      <c r="K21" s="18">
        <f t="shared" si="1"/>
        <v>0</v>
      </c>
      <c r="L21" s="85"/>
      <c r="M21" s="85"/>
      <c r="N21" s="85"/>
      <c r="O21" s="85"/>
      <c r="P21" s="85"/>
      <c r="Q21" s="7"/>
    </row>
    <row r="22" spans="2:17" x14ac:dyDescent="0.25">
      <c r="B22" s="4"/>
      <c r="C22" s="16">
        <v>6</v>
      </c>
      <c r="D22" s="15"/>
      <c r="E22" s="15"/>
      <c r="F22" s="85"/>
      <c r="G22" s="9"/>
      <c r="H22" s="9"/>
      <c r="I22" s="24">
        <f t="shared" si="0"/>
        <v>0</v>
      </c>
      <c r="J22" s="25">
        <f t="shared" si="2"/>
        <v>0</v>
      </c>
      <c r="K22" s="18">
        <f t="shared" si="1"/>
        <v>0</v>
      </c>
      <c r="L22" s="85"/>
      <c r="M22" s="85"/>
      <c r="N22" s="85"/>
      <c r="O22" s="85"/>
      <c r="P22" s="85"/>
      <c r="Q22" s="7"/>
    </row>
    <row r="23" spans="2:17" x14ac:dyDescent="0.25">
      <c r="B23" s="4"/>
      <c r="C23" s="16">
        <v>7</v>
      </c>
      <c r="D23" s="15"/>
      <c r="E23" s="15"/>
      <c r="F23" s="85"/>
      <c r="G23" s="17"/>
      <c r="H23" s="17"/>
      <c r="I23" s="24">
        <f>+H23-G23</f>
        <v>0</v>
      </c>
      <c r="J23" s="25">
        <f>+I23/30</f>
        <v>0</v>
      </c>
      <c r="K23" s="18">
        <f t="shared" si="1"/>
        <v>0</v>
      </c>
      <c r="L23" s="85"/>
      <c r="M23" s="85"/>
      <c r="N23" s="85"/>
      <c r="O23" s="85"/>
      <c r="P23" s="85"/>
      <c r="Q23" s="7"/>
    </row>
    <row r="24" spans="2:17" x14ac:dyDescent="0.25">
      <c r="B24" s="4"/>
      <c r="C24" s="16">
        <v>8</v>
      </c>
      <c r="D24" s="15"/>
      <c r="E24" s="15"/>
      <c r="F24" s="85"/>
      <c r="G24" s="17"/>
      <c r="H24" s="17"/>
      <c r="I24" s="24">
        <f>+H24-G24</f>
        <v>0</v>
      </c>
      <c r="J24" s="25">
        <f>+I24/30</f>
        <v>0</v>
      </c>
      <c r="K24" s="18">
        <f t="shared" si="1"/>
        <v>0</v>
      </c>
      <c r="L24" s="85"/>
      <c r="M24" s="85"/>
      <c r="N24" s="85"/>
      <c r="O24" s="85"/>
      <c r="P24" s="85"/>
      <c r="Q24" s="7"/>
    </row>
    <row r="25" spans="2:17" x14ac:dyDescent="0.25">
      <c r="B25" s="4"/>
      <c r="C25" s="16">
        <v>9</v>
      </c>
      <c r="D25" s="15"/>
      <c r="E25" s="15"/>
      <c r="F25" s="85"/>
      <c r="G25" s="9"/>
      <c r="H25" s="9"/>
      <c r="I25" s="24">
        <f t="shared" si="0"/>
        <v>0</v>
      </c>
      <c r="J25" s="25">
        <f t="shared" si="2"/>
        <v>0</v>
      </c>
      <c r="K25" s="18">
        <f t="shared" si="1"/>
        <v>0</v>
      </c>
      <c r="L25" s="85"/>
      <c r="M25" s="85"/>
      <c r="N25" s="85"/>
      <c r="O25" s="85"/>
      <c r="P25" s="85"/>
      <c r="Q25" s="7"/>
    </row>
    <row r="26" spans="2:17" x14ac:dyDescent="0.25">
      <c r="B26" s="4"/>
      <c r="C26" s="16">
        <v>10</v>
      </c>
      <c r="D26" s="8"/>
      <c r="E26" s="15"/>
      <c r="F26" s="85"/>
      <c r="G26" s="9"/>
      <c r="H26" s="9"/>
      <c r="I26" s="24">
        <f t="shared" si="0"/>
        <v>0</v>
      </c>
      <c r="J26" s="25">
        <f t="shared" si="2"/>
        <v>0</v>
      </c>
      <c r="K26" s="18">
        <f t="shared" si="1"/>
        <v>0</v>
      </c>
      <c r="L26" s="85"/>
      <c r="M26" s="85"/>
      <c r="N26" s="85"/>
      <c r="O26" s="85"/>
      <c r="P26" s="85"/>
      <c r="Q26" s="7"/>
    </row>
    <row r="27" spans="2:17" ht="33" customHeight="1" x14ac:dyDescent="0.2">
      <c r="E27" s="54" t="s">
        <v>132</v>
      </c>
      <c r="K27" s="18">
        <f>SUM(K17:K26)</f>
        <v>0</v>
      </c>
    </row>
    <row r="28" spans="2:17" ht="36" x14ac:dyDescent="0.25">
      <c r="C28" s="87" t="s">
        <v>23</v>
      </c>
      <c r="D28" s="88">
        <f>+K27</f>
        <v>0</v>
      </c>
      <c r="E28" s="42" t="s">
        <v>150</v>
      </c>
    </row>
    <row r="29" spans="2:17" x14ac:dyDescent="0.25">
      <c r="C29" s="87" t="s">
        <v>24</v>
      </c>
      <c r="D29" s="85">
        <v>4</v>
      </c>
    </row>
    <row r="30" spans="2:17" x14ac:dyDescent="0.2">
      <c r="C30" s="87" t="s">
        <v>25</v>
      </c>
      <c r="D30" s="88">
        <f>+D28-D29</f>
        <v>-4</v>
      </c>
      <c r="E30" s="54"/>
    </row>
    <row r="32" spans="2:17" ht="36" x14ac:dyDescent="0.25">
      <c r="C32" s="87" t="s">
        <v>91</v>
      </c>
      <c r="D32" s="42" t="s">
        <v>150</v>
      </c>
    </row>
  </sheetData>
  <mergeCells count="11">
    <mergeCell ref="I4:L5"/>
    <mergeCell ref="D4:D5"/>
    <mergeCell ref="E4:E5"/>
    <mergeCell ref="F4:F5"/>
    <mergeCell ref="G4:G5"/>
    <mergeCell ref="H4:H5"/>
    <mergeCell ref="I6:L6"/>
    <mergeCell ref="I7:L7"/>
    <mergeCell ref="I8:L8"/>
    <mergeCell ref="C14:E14"/>
    <mergeCell ref="G16:H16"/>
  </mergeCells>
  <conditionalFormatting sqref="A4:I4 A5:H5 A6:I6 A7:C7 A1:XFD3 M4:XFD8 A8:B8 A33:XFD1048576 A32:B32 E32:XFD32 A28:XFD31 A27:D27 F27:XFD27 A9:XFD16 A17:P17 R17:XFD17 A18:XFD26">
    <cfRule type="cellIs" dxfId="77" priority="13" operator="equal">
      <formula>"NO"</formula>
    </cfRule>
    <cfRule type="cellIs" dxfId="76" priority="14" operator="equal">
      <formula>"SI"</formula>
    </cfRule>
  </conditionalFormatting>
  <conditionalFormatting sqref="D7:I7">
    <cfRule type="cellIs" dxfId="75" priority="11" operator="equal">
      <formula>"NO"</formula>
    </cfRule>
    <cfRule type="cellIs" dxfId="74" priority="12" operator="equal">
      <formula>"SI"</formula>
    </cfRule>
  </conditionalFormatting>
  <conditionalFormatting sqref="C8">
    <cfRule type="cellIs" dxfId="73" priority="9" operator="equal">
      <formula>"NO"</formula>
    </cfRule>
    <cfRule type="cellIs" dxfId="72" priority="10" operator="equal">
      <formula>"SI"</formula>
    </cfRule>
  </conditionalFormatting>
  <conditionalFormatting sqref="D8:I8">
    <cfRule type="cellIs" dxfId="71" priority="7" operator="equal">
      <formula>"NO"</formula>
    </cfRule>
    <cfRule type="cellIs" dxfId="70" priority="8" operator="equal">
      <formula>"SI"</formula>
    </cfRule>
  </conditionalFormatting>
  <conditionalFormatting sqref="C32:D32">
    <cfRule type="cellIs" dxfId="69" priority="5" operator="equal">
      <formula>"NO"</formula>
    </cfRule>
    <cfRule type="cellIs" dxfId="68" priority="6" operator="equal">
      <formula>"SI"</formula>
    </cfRule>
  </conditionalFormatting>
  <conditionalFormatting sqref="E27">
    <cfRule type="cellIs" dxfId="67" priority="3" operator="equal">
      <formula>"NO"</formula>
    </cfRule>
    <cfRule type="cellIs" dxfId="66" priority="4" operator="equal">
      <formula>"SI"</formula>
    </cfRule>
  </conditionalFormatting>
  <conditionalFormatting sqref="Q17">
    <cfRule type="cellIs" dxfId="65" priority="1" operator="equal">
      <formula>"NO"</formula>
    </cfRule>
    <cfRule type="cellIs" dxfId="64" priority="2" operator="equal">
      <formula>"SI"</formula>
    </cfRule>
  </conditionalFormatting>
  <pageMargins left="0.7" right="0.7" top="0.75" bottom="0.75" header="0.3" footer="0.3"/>
  <pageSetup scale="21"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R38"/>
  <sheetViews>
    <sheetView zoomScale="85" zoomScaleNormal="85" zoomScaleSheetLayoutView="10" workbookViewId="0">
      <selection activeCell="A23" sqref="A23"/>
    </sheetView>
  </sheetViews>
  <sheetFormatPr baseColWidth="10" defaultColWidth="11.42578125" defaultRowHeight="15" x14ac:dyDescent="0.25"/>
  <cols>
    <col min="1" max="1" width="3.7109375" style="4" customWidth="1"/>
    <col min="2" max="2" width="11.42578125" style="11"/>
    <col min="3" max="3" width="39.28515625" style="4" bestFit="1" customWidth="1"/>
    <col min="4" max="4" width="33.85546875" style="4" customWidth="1"/>
    <col min="5" max="5" width="34.28515625" style="4" customWidth="1"/>
    <col min="6" max="6" width="32" style="4" customWidth="1"/>
    <col min="7" max="7" width="17.28515625" style="4" customWidth="1"/>
    <col min="8" max="8" width="16.28515625" style="4" customWidth="1"/>
    <col min="9" max="9" width="11.42578125" style="11"/>
    <col min="10" max="10" width="15.7109375" style="11" bestFit="1" customWidth="1"/>
    <col min="11" max="11" width="11.42578125" style="4"/>
    <col min="12" max="16" width="16.42578125" style="11" customWidth="1"/>
    <col min="17" max="17" width="23.28515625" style="11" customWidth="1"/>
    <col min="18" max="18" width="41.140625" style="4" customWidth="1"/>
    <col min="19" max="16384" width="11.42578125" style="4"/>
  </cols>
  <sheetData>
    <row r="2" spans="2:12" x14ac:dyDescent="0.25">
      <c r="B2" s="12" t="s">
        <v>69</v>
      </c>
      <c r="C2" s="3" t="s">
        <v>70</v>
      </c>
    </row>
    <row r="3" spans="2:12" ht="14.45" x14ac:dyDescent="0.35">
      <c r="B3" s="12"/>
      <c r="C3" s="3"/>
    </row>
    <row r="4" spans="2:12" ht="21" customHeight="1" x14ac:dyDescent="0.25">
      <c r="B4" s="12"/>
      <c r="C4" s="86" t="s">
        <v>93</v>
      </c>
      <c r="D4" s="96" t="s">
        <v>18</v>
      </c>
      <c r="E4" s="96" t="s">
        <v>7</v>
      </c>
      <c r="F4" s="96" t="s">
        <v>19</v>
      </c>
      <c r="G4" s="96" t="s">
        <v>63</v>
      </c>
      <c r="H4" s="96" t="s">
        <v>8</v>
      </c>
      <c r="I4" s="94" t="s">
        <v>9</v>
      </c>
      <c r="J4" s="94"/>
      <c r="K4" s="94"/>
      <c r="L4" s="94"/>
    </row>
    <row r="5" spans="2:12" ht="35.25" customHeight="1" x14ac:dyDescent="0.25">
      <c r="B5" s="12"/>
      <c r="C5" s="26" t="s">
        <v>347</v>
      </c>
      <c r="D5" s="97"/>
      <c r="E5" s="97"/>
      <c r="F5" s="97" t="s">
        <v>19</v>
      </c>
      <c r="G5" s="97"/>
      <c r="H5" s="97"/>
      <c r="I5" s="94"/>
      <c r="J5" s="94"/>
      <c r="K5" s="94"/>
      <c r="L5" s="94"/>
    </row>
    <row r="6" spans="2:12" ht="45" x14ac:dyDescent="0.25">
      <c r="C6" s="2" t="s">
        <v>94</v>
      </c>
      <c r="D6" s="85" t="s">
        <v>196</v>
      </c>
      <c r="E6" s="85" t="s">
        <v>319</v>
      </c>
      <c r="F6" s="9">
        <v>35216</v>
      </c>
      <c r="G6" s="85">
        <v>202</v>
      </c>
      <c r="H6" s="42" t="s">
        <v>136</v>
      </c>
      <c r="I6" s="93" t="s">
        <v>169</v>
      </c>
      <c r="J6" s="93"/>
      <c r="K6" s="93"/>
      <c r="L6" s="93"/>
    </row>
    <row r="7" spans="2:12" ht="45" x14ac:dyDescent="0.25">
      <c r="C7" s="2" t="s">
        <v>95</v>
      </c>
      <c r="D7" s="85" t="s">
        <v>320</v>
      </c>
      <c r="E7" s="85" t="s">
        <v>321</v>
      </c>
      <c r="F7" s="9">
        <v>38038</v>
      </c>
      <c r="G7" s="85">
        <v>214</v>
      </c>
      <c r="H7" s="42" t="s">
        <v>136</v>
      </c>
      <c r="I7" s="93" t="s">
        <v>169</v>
      </c>
      <c r="J7" s="93"/>
      <c r="K7" s="93"/>
      <c r="L7" s="93"/>
    </row>
    <row r="8" spans="2:12" ht="36" x14ac:dyDescent="0.25">
      <c r="C8" s="2" t="s">
        <v>92</v>
      </c>
      <c r="D8" s="85" t="s">
        <v>322</v>
      </c>
      <c r="E8" s="85" t="s">
        <v>323</v>
      </c>
      <c r="F8" s="9">
        <v>36441</v>
      </c>
      <c r="G8" s="85">
        <v>215</v>
      </c>
      <c r="H8" s="58"/>
      <c r="I8" s="93" t="s">
        <v>169</v>
      </c>
      <c r="J8" s="93"/>
      <c r="K8" s="93"/>
      <c r="L8" s="93"/>
    </row>
    <row r="9" spans="2:12" ht="14.45" x14ac:dyDescent="0.35">
      <c r="C9" s="14"/>
      <c r="D9" s="14"/>
      <c r="E9" s="14"/>
      <c r="F9" s="14"/>
      <c r="G9" s="14"/>
      <c r="H9" s="14"/>
    </row>
    <row r="10" spans="2:12" ht="36" x14ac:dyDescent="0.25">
      <c r="C10" s="2" t="s">
        <v>76</v>
      </c>
      <c r="D10" s="42" t="s">
        <v>136</v>
      </c>
      <c r="E10" s="14"/>
      <c r="F10" s="14"/>
      <c r="G10" s="14"/>
      <c r="H10" s="14"/>
    </row>
    <row r="11" spans="2:12" ht="60" x14ac:dyDescent="0.25">
      <c r="C11" s="2" t="s">
        <v>86</v>
      </c>
      <c r="D11" s="42" t="s">
        <v>136</v>
      </c>
      <c r="E11" s="14"/>
      <c r="F11" s="14"/>
      <c r="G11" s="14"/>
      <c r="H11" s="14"/>
    </row>
    <row r="12" spans="2:12" ht="43.5" x14ac:dyDescent="0.35">
      <c r="C12" s="2" t="s">
        <v>80</v>
      </c>
      <c r="D12" s="42" t="s">
        <v>136</v>
      </c>
      <c r="E12" s="14"/>
      <c r="F12" s="14"/>
      <c r="G12" s="14"/>
      <c r="H12" s="14"/>
    </row>
    <row r="14" spans="2:12" ht="45" customHeight="1" x14ac:dyDescent="0.25">
      <c r="C14" s="95" t="s">
        <v>96</v>
      </c>
      <c r="D14" s="95"/>
      <c r="E14" s="102"/>
    </row>
    <row r="15" spans="2:12" ht="41.25" customHeight="1" x14ac:dyDescent="0.25">
      <c r="C15" s="95" t="s">
        <v>97</v>
      </c>
      <c r="D15" s="103"/>
      <c r="E15" s="55" t="s">
        <v>99</v>
      </c>
      <c r="F15" s="98" t="s">
        <v>100</v>
      </c>
    </row>
    <row r="16" spans="2:12" ht="41.25" customHeight="1" x14ac:dyDescent="0.25">
      <c r="C16" s="95"/>
      <c r="D16" s="103"/>
      <c r="E16" s="55" t="s">
        <v>98</v>
      </c>
      <c r="F16" s="99"/>
    </row>
    <row r="17" spans="2:18" ht="41.25" customHeight="1" x14ac:dyDescent="0.25">
      <c r="C17" s="95"/>
      <c r="D17" s="103"/>
      <c r="E17" s="55" t="s">
        <v>101</v>
      </c>
      <c r="F17" s="100"/>
    </row>
    <row r="18" spans="2:18" x14ac:dyDescent="0.25">
      <c r="P18" s="94" t="s">
        <v>22</v>
      </c>
      <c r="Q18" s="94"/>
    </row>
    <row r="19" spans="2:18" ht="60" x14ac:dyDescent="0.25">
      <c r="B19" s="4"/>
      <c r="C19" s="86" t="s">
        <v>15</v>
      </c>
      <c r="D19" s="86" t="s">
        <v>77</v>
      </c>
      <c r="E19" s="86" t="s">
        <v>78</v>
      </c>
      <c r="F19" s="86" t="s">
        <v>79</v>
      </c>
      <c r="G19" s="94" t="s">
        <v>5</v>
      </c>
      <c r="H19" s="94"/>
      <c r="I19" s="86" t="s">
        <v>10</v>
      </c>
      <c r="J19" s="86" t="s">
        <v>11</v>
      </c>
      <c r="K19" s="86" t="s">
        <v>12</v>
      </c>
      <c r="L19" s="86" t="s">
        <v>16</v>
      </c>
      <c r="M19" s="86" t="s">
        <v>20</v>
      </c>
      <c r="N19" s="86" t="s">
        <v>21</v>
      </c>
      <c r="O19" s="86" t="s">
        <v>8</v>
      </c>
      <c r="P19" s="86" t="s">
        <v>13</v>
      </c>
      <c r="Q19" s="86" t="s">
        <v>14</v>
      </c>
      <c r="R19" s="86" t="s">
        <v>9</v>
      </c>
    </row>
    <row r="20" spans="2:18" ht="45" x14ac:dyDescent="0.25">
      <c r="B20" s="4"/>
      <c r="C20" s="16">
        <v>1</v>
      </c>
      <c r="D20" s="15" t="s">
        <v>324</v>
      </c>
      <c r="E20" s="15" t="s">
        <v>347</v>
      </c>
      <c r="F20" s="85" t="s">
        <v>150</v>
      </c>
      <c r="G20" s="9">
        <v>35370</v>
      </c>
      <c r="H20" s="9">
        <v>40390</v>
      </c>
      <c r="I20" s="24">
        <f t="shared" ref="I20:I29" si="0">+H20-G20</f>
        <v>5020</v>
      </c>
      <c r="J20" s="25">
        <f>+I20/30</f>
        <v>167.33333333333334</v>
      </c>
      <c r="K20" s="63"/>
      <c r="L20" s="85" t="s">
        <v>136</v>
      </c>
      <c r="M20" s="85">
        <v>205</v>
      </c>
      <c r="N20" s="85">
        <v>205</v>
      </c>
      <c r="O20" s="85" t="s">
        <v>150</v>
      </c>
      <c r="P20" s="85"/>
      <c r="Q20" s="85"/>
      <c r="R20" s="7" t="s">
        <v>151</v>
      </c>
    </row>
    <row r="21" spans="2:18" ht="30" x14ac:dyDescent="0.25">
      <c r="B21" s="4"/>
      <c r="C21" s="16">
        <v>2</v>
      </c>
      <c r="D21" s="15" t="s">
        <v>348</v>
      </c>
      <c r="E21" s="15" t="s">
        <v>347</v>
      </c>
      <c r="F21" s="85" t="s">
        <v>136</v>
      </c>
      <c r="G21" s="9">
        <v>40787</v>
      </c>
      <c r="H21" s="9">
        <v>41012</v>
      </c>
      <c r="I21" s="24">
        <f>+H21-G21</f>
        <v>225</v>
      </c>
      <c r="J21" s="25">
        <f>+I21/30</f>
        <v>7.5</v>
      </c>
      <c r="K21" s="63"/>
      <c r="L21" s="85" t="s">
        <v>136</v>
      </c>
      <c r="M21" s="85">
        <v>206</v>
      </c>
      <c r="N21" s="85">
        <v>206</v>
      </c>
      <c r="O21" s="85" t="s">
        <v>150</v>
      </c>
      <c r="P21" s="85"/>
      <c r="Q21" s="85"/>
      <c r="R21" s="7" t="s">
        <v>349</v>
      </c>
    </row>
    <row r="22" spans="2:18" ht="45" x14ac:dyDescent="0.25">
      <c r="B22" s="4"/>
      <c r="C22" s="16">
        <v>3</v>
      </c>
      <c r="D22" s="15" t="s">
        <v>350</v>
      </c>
      <c r="E22" s="15" t="s">
        <v>347</v>
      </c>
      <c r="F22" s="85" t="s">
        <v>150</v>
      </c>
      <c r="G22" s="9">
        <v>41024</v>
      </c>
      <c r="H22" s="9">
        <v>41458</v>
      </c>
      <c r="I22" s="24">
        <f t="shared" si="0"/>
        <v>434</v>
      </c>
      <c r="J22" s="25">
        <f t="shared" ref="J22:J29" si="1">+I22/30</f>
        <v>14.466666666666667</v>
      </c>
      <c r="K22" s="63"/>
      <c r="L22" s="85" t="s">
        <v>136</v>
      </c>
      <c r="M22" s="85">
        <v>207</v>
      </c>
      <c r="N22" s="85">
        <v>207</v>
      </c>
      <c r="O22" s="85" t="s">
        <v>150</v>
      </c>
      <c r="P22" s="85"/>
      <c r="Q22" s="85"/>
      <c r="R22" s="7" t="s">
        <v>151</v>
      </c>
    </row>
    <row r="23" spans="2:18" x14ac:dyDescent="0.25">
      <c r="B23" s="4"/>
      <c r="C23" s="16">
        <v>4</v>
      </c>
      <c r="D23" s="15"/>
      <c r="E23" s="15"/>
      <c r="F23" s="85"/>
      <c r="G23" s="9"/>
      <c r="H23" s="9"/>
      <c r="I23" s="24">
        <f t="shared" si="0"/>
        <v>0</v>
      </c>
      <c r="J23" s="25">
        <f t="shared" si="1"/>
        <v>0</v>
      </c>
      <c r="K23" s="18">
        <f t="shared" ref="K23:K29" si="2">+J23/12</f>
        <v>0</v>
      </c>
      <c r="L23" s="85"/>
      <c r="M23" s="85"/>
      <c r="N23" s="85"/>
      <c r="O23" s="85"/>
      <c r="P23" s="85"/>
      <c r="Q23" s="85"/>
      <c r="R23" s="7"/>
    </row>
    <row r="24" spans="2:18" x14ac:dyDescent="0.25">
      <c r="B24" s="4"/>
      <c r="C24" s="16">
        <v>5</v>
      </c>
      <c r="D24" s="15"/>
      <c r="E24" s="15"/>
      <c r="F24" s="85"/>
      <c r="G24" s="9"/>
      <c r="H24" s="9"/>
      <c r="I24" s="24">
        <f t="shared" si="0"/>
        <v>0</v>
      </c>
      <c r="J24" s="25">
        <f t="shared" si="1"/>
        <v>0</v>
      </c>
      <c r="K24" s="18">
        <f t="shared" si="2"/>
        <v>0</v>
      </c>
      <c r="L24" s="85"/>
      <c r="M24" s="85"/>
      <c r="N24" s="85"/>
      <c r="O24" s="85"/>
      <c r="P24" s="85"/>
      <c r="Q24" s="85"/>
      <c r="R24" s="7"/>
    </row>
    <row r="25" spans="2:18" x14ac:dyDescent="0.25">
      <c r="B25" s="4"/>
      <c r="C25" s="16">
        <v>6</v>
      </c>
      <c r="D25" s="15"/>
      <c r="E25" s="15"/>
      <c r="F25" s="85"/>
      <c r="G25" s="9"/>
      <c r="H25" s="9"/>
      <c r="I25" s="24">
        <f t="shared" si="0"/>
        <v>0</v>
      </c>
      <c r="J25" s="25">
        <f t="shared" si="1"/>
        <v>0</v>
      </c>
      <c r="K25" s="18">
        <f t="shared" si="2"/>
        <v>0</v>
      </c>
      <c r="L25" s="85"/>
      <c r="M25" s="85"/>
      <c r="N25" s="85"/>
      <c r="O25" s="85"/>
      <c r="P25" s="85"/>
      <c r="Q25" s="85"/>
      <c r="R25" s="7"/>
    </row>
    <row r="26" spans="2:18" x14ac:dyDescent="0.25">
      <c r="B26" s="4"/>
      <c r="C26" s="16">
        <v>7</v>
      </c>
      <c r="D26" s="15"/>
      <c r="E26" s="15"/>
      <c r="F26" s="85"/>
      <c r="G26" s="17"/>
      <c r="H26" s="17"/>
      <c r="I26" s="24">
        <f>+H26-G26</f>
        <v>0</v>
      </c>
      <c r="J26" s="25">
        <f>+I26/30</f>
        <v>0</v>
      </c>
      <c r="K26" s="18">
        <f t="shared" si="2"/>
        <v>0</v>
      </c>
      <c r="L26" s="85"/>
      <c r="M26" s="85"/>
      <c r="N26" s="85"/>
      <c r="O26" s="85"/>
      <c r="P26" s="85"/>
      <c r="Q26" s="85"/>
      <c r="R26" s="7"/>
    </row>
    <row r="27" spans="2:18" x14ac:dyDescent="0.25">
      <c r="B27" s="4"/>
      <c r="C27" s="16">
        <v>8</v>
      </c>
      <c r="D27" s="15"/>
      <c r="E27" s="15"/>
      <c r="F27" s="85"/>
      <c r="G27" s="17"/>
      <c r="H27" s="17"/>
      <c r="I27" s="24">
        <f>+H27-G27</f>
        <v>0</v>
      </c>
      <c r="J27" s="25">
        <f>+I27/30</f>
        <v>0</v>
      </c>
      <c r="K27" s="18">
        <f t="shared" si="2"/>
        <v>0</v>
      </c>
      <c r="L27" s="85"/>
      <c r="M27" s="85"/>
      <c r="N27" s="85"/>
      <c r="O27" s="85"/>
      <c r="P27" s="85"/>
      <c r="Q27" s="85"/>
      <c r="R27" s="7"/>
    </row>
    <row r="28" spans="2:18" x14ac:dyDescent="0.25">
      <c r="B28" s="4"/>
      <c r="C28" s="16">
        <v>9</v>
      </c>
      <c r="D28" s="15"/>
      <c r="E28" s="15"/>
      <c r="F28" s="85"/>
      <c r="G28" s="9"/>
      <c r="H28" s="9"/>
      <c r="I28" s="24">
        <f t="shared" si="0"/>
        <v>0</v>
      </c>
      <c r="J28" s="25">
        <f t="shared" si="1"/>
        <v>0</v>
      </c>
      <c r="K28" s="18">
        <f t="shared" si="2"/>
        <v>0</v>
      </c>
      <c r="L28" s="85"/>
      <c r="M28" s="85"/>
      <c r="N28" s="85"/>
      <c r="O28" s="85"/>
      <c r="P28" s="85"/>
      <c r="Q28" s="85"/>
      <c r="R28" s="7"/>
    </row>
    <row r="29" spans="2:18" x14ac:dyDescent="0.25">
      <c r="B29" s="4"/>
      <c r="C29" s="16">
        <v>10</v>
      </c>
      <c r="D29" s="8"/>
      <c r="E29" s="15"/>
      <c r="F29" s="85"/>
      <c r="G29" s="9"/>
      <c r="H29" s="9"/>
      <c r="I29" s="24">
        <f t="shared" si="0"/>
        <v>0</v>
      </c>
      <c r="J29" s="25">
        <f t="shared" si="1"/>
        <v>0</v>
      </c>
      <c r="K29" s="18">
        <f t="shared" si="2"/>
        <v>0</v>
      </c>
      <c r="L29" s="85"/>
      <c r="M29" s="85"/>
      <c r="N29" s="85"/>
      <c r="O29" s="85"/>
      <c r="P29" s="85"/>
      <c r="Q29" s="85"/>
      <c r="R29" s="7"/>
    </row>
    <row r="30" spans="2:18" ht="33" customHeight="1" x14ac:dyDescent="0.2">
      <c r="E30" s="54" t="s">
        <v>132</v>
      </c>
      <c r="K30" s="18">
        <f>SUM(K20:K29)</f>
        <v>0</v>
      </c>
    </row>
    <row r="31" spans="2:18" ht="36" x14ac:dyDescent="0.25">
      <c r="C31" s="87" t="s">
        <v>23</v>
      </c>
      <c r="D31" s="88">
        <f>+K30</f>
        <v>0</v>
      </c>
      <c r="E31" s="42" t="s">
        <v>150</v>
      </c>
    </row>
    <row r="32" spans="2:18" x14ac:dyDescent="0.25">
      <c r="C32" s="87" t="s">
        <v>24</v>
      </c>
      <c r="D32" s="85">
        <v>6</v>
      </c>
    </row>
    <row r="33" spans="3:8" x14ac:dyDescent="0.2">
      <c r="C33" s="87" t="s">
        <v>25</v>
      </c>
      <c r="D33" s="88">
        <f>+D31-D32</f>
        <v>-6</v>
      </c>
      <c r="E33" s="54" t="s">
        <v>132</v>
      </c>
    </row>
    <row r="34" spans="3:8" ht="36" x14ac:dyDescent="0.25">
      <c r="C34" s="87" t="s">
        <v>27</v>
      </c>
      <c r="D34" s="88"/>
      <c r="E34" s="42" t="s">
        <v>150</v>
      </c>
    </row>
    <row r="35" spans="3:8" x14ac:dyDescent="0.25">
      <c r="C35" s="87" t="s">
        <v>28</v>
      </c>
      <c r="D35" s="85">
        <v>3</v>
      </c>
      <c r="E35" s="86" t="str">
        <f>+E15</f>
        <v>Mantenimiento de redes de Tx</v>
      </c>
      <c r="F35" s="86" t="str">
        <f>+E16</f>
        <v>Mantenimiento de equipos</v>
      </c>
      <c r="G35" s="94" t="str">
        <f>+E17</f>
        <v>Instalaciones y/o Operación de Redes de Tx</v>
      </c>
      <c r="H35" s="94"/>
    </row>
    <row r="36" spans="3:8" x14ac:dyDescent="0.25">
      <c r="C36" s="87" t="s">
        <v>26</v>
      </c>
      <c r="D36" s="88">
        <f>+D34-D35</f>
        <v>-3</v>
      </c>
      <c r="E36" s="88"/>
      <c r="F36" s="88"/>
      <c r="G36" s="101"/>
      <c r="H36" s="101"/>
    </row>
    <row r="38" spans="3:8" ht="36" x14ac:dyDescent="0.25">
      <c r="C38" s="87" t="s">
        <v>91</v>
      </c>
      <c r="D38" s="42" t="s">
        <v>136</v>
      </c>
    </row>
  </sheetData>
  <mergeCells count="16">
    <mergeCell ref="G4:G5"/>
    <mergeCell ref="H4:H5"/>
    <mergeCell ref="I4:L5"/>
    <mergeCell ref="C14:E14"/>
    <mergeCell ref="C15:D17"/>
    <mergeCell ref="F15:F17"/>
    <mergeCell ref="D4:D5"/>
    <mergeCell ref="E4:E5"/>
    <mergeCell ref="F4:F5"/>
    <mergeCell ref="P18:Q18"/>
    <mergeCell ref="G19:H19"/>
    <mergeCell ref="G35:H35"/>
    <mergeCell ref="G36:H36"/>
    <mergeCell ref="I6:L6"/>
    <mergeCell ref="I7:L7"/>
    <mergeCell ref="I8:L8"/>
  </mergeCells>
  <conditionalFormatting sqref="A1:XFD3 A4:I4 A5:H5 A6:I6 M4:XFD8 A9:XFD14 A15:C16 E15:XFD15 A17:B17 A7:C7 A8:B8 E16:E17 G16:XFD17 A37:XFD1048576 A35:G36 I35:XFD36 A31:XFD32 A30:D30 F30:XFD30 A33:D33 F33:XFD33 A18:XFD19 A20:Q20 S20:XFD20 A21:XFD21 S22:XFD22 A34:XFD34 D22:Q22 D23:XFD29 A22:C29">
    <cfRule type="cellIs" dxfId="63" priority="15" operator="equal">
      <formula>"NO"</formula>
    </cfRule>
    <cfRule type="cellIs" dxfId="62" priority="16" operator="equal">
      <formula>"SI"</formula>
    </cfRule>
  </conditionalFormatting>
  <conditionalFormatting sqref="D7:I7">
    <cfRule type="cellIs" dxfId="61" priority="13" operator="equal">
      <formula>"NO"</formula>
    </cfRule>
    <cfRule type="cellIs" dxfId="60" priority="14" operator="equal">
      <formula>"SI"</formula>
    </cfRule>
  </conditionalFormatting>
  <conditionalFormatting sqref="D8:I8">
    <cfRule type="cellIs" dxfId="59" priority="11" operator="equal">
      <formula>"NO"</formula>
    </cfRule>
    <cfRule type="cellIs" dxfId="58" priority="12" operator="equal">
      <formula>"SI"</formula>
    </cfRule>
  </conditionalFormatting>
  <conditionalFormatting sqref="C8">
    <cfRule type="cellIs" dxfId="57" priority="9" operator="equal">
      <formula>"NO"</formula>
    </cfRule>
    <cfRule type="cellIs" dxfId="56" priority="10" operator="equal">
      <formula>"SI"</formula>
    </cfRule>
  </conditionalFormatting>
  <conditionalFormatting sqref="E30">
    <cfRule type="cellIs" dxfId="55" priority="7" operator="equal">
      <formula>"NO"</formula>
    </cfRule>
    <cfRule type="cellIs" dxfId="54" priority="8" operator="equal">
      <formula>"SI"</formula>
    </cfRule>
  </conditionalFormatting>
  <conditionalFormatting sqref="E33">
    <cfRule type="cellIs" dxfId="53" priority="5" operator="equal">
      <formula>"NO"</formula>
    </cfRule>
    <cfRule type="cellIs" dxfId="52" priority="6" operator="equal">
      <formula>"SI"</formula>
    </cfRule>
  </conditionalFormatting>
  <conditionalFormatting sqref="R20">
    <cfRule type="cellIs" dxfId="51" priority="3" operator="equal">
      <formula>"NO"</formula>
    </cfRule>
    <cfRule type="cellIs" dxfId="50" priority="4" operator="equal">
      <formula>"SI"</formula>
    </cfRule>
  </conditionalFormatting>
  <conditionalFormatting sqref="R22">
    <cfRule type="cellIs" dxfId="49" priority="1" operator="equal">
      <formula>"NO"</formula>
    </cfRule>
    <cfRule type="cellIs" dxfId="48" priority="2" operator="equal">
      <formula>"SI"</formula>
    </cfRule>
  </conditionalFormatting>
  <dataValidations count="1">
    <dataValidation type="list" allowBlank="1" showInputMessage="1" showErrorMessage="1" sqref="Q20:Q29">
      <formula1>$E$15:$E$17</formula1>
    </dataValidation>
  </dataValidations>
  <pageMargins left="0.7" right="0.7" top="0.75" bottom="0.75" header="0.3" footer="0.3"/>
  <pageSetup scale="21"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Q31"/>
  <sheetViews>
    <sheetView zoomScale="85" zoomScaleNormal="85" zoomScaleSheetLayoutView="10" workbookViewId="0">
      <selection activeCell="A29" sqref="A29"/>
    </sheetView>
  </sheetViews>
  <sheetFormatPr baseColWidth="10" defaultColWidth="11.42578125" defaultRowHeight="15" x14ac:dyDescent="0.25"/>
  <cols>
    <col min="1" max="1" width="3.7109375" style="4" customWidth="1"/>
    <col min="2" max="2" width="11.42578125" style="11"/>
    <col min="3" max="3" width="39.28515625" style="4" bestFit="1" customWidth="1"/>
    <col min="4" max="4" width="33.85546875" style="4" customWidth="1"/>
    <col min="5" max="5" width="34.28515625" style="4" customWidth="1"/>
    <col min="6" max="6" width="32" style="4" customWidth="1"/>
    <col min="7" max="7" width="17.28515625" style="4" customWidth="1"/>
    <col min="8" max="8" width="16.28515625" style="4" customWidth="1"/>
    <col min="9" max="9" width="11.42578125" style="11"/>
    <col min="10" max="10" width="15.7109375" style="11" bestFit="1" customWidth="1"/>
    <col min="11" max="11" width="11.42578125" style="4"/>
    <col min="12" max="16" width="16.42578125" style="11" customWidth="1"/>
    <col min="17" max="17" width="41.140625" style="4" customWidth="1"/>
    <col min="18" max="16384" width="11.42578125" style="4"/>
  </cols>
  <sheetData>
    <row r="2" spans="2:16" x14ac:dyDescent="0.25">
      <c r="B2" s="12" t="s">
        <v>69</v>
      </c>
      <c r="C2" s="3" t="s">
        <v>70</v>
      </c>
    </row>
    <row r="3" spans="2:16" ht="14.45" x14ac:dyDescent="0.35">
      <c r="B3" s="12"/>
      <c r="C3" s="3"/>
    </row>
    <row r="4" spans="2:16" ht="21" customHeight="1" x14ac:dyDescent="0.25">
      <c r="B4" s="12"/>
      <c r="C4" s="57" t="s">
        <v>102</v>
      </c>
      <c r="D4" s="96" t="s">
        <v>18</v>
      </c>
      <c r="E4" s="96" t="s">
        <v>7</v>
      </c>
      <c r="F4" s="96" t="s">
        <v>19</v>
      </c>
      <c r="G4" s="96" t="s">
        <v>63</v>
      </c>
      <c r="H4" s="96" t="s">
        <v>8</v>
      </c>
      <c r="I4" s="94" t="s">
        <v>9</v>
      </c>
      <c r="J4" s="94"/>
      <c r="K4" s="94"/>
      <c r="L4" s="94"/>
    </row>
    <row r="5" spans="2:16" ht="35.25" customHeight="1" x14ac:dyDescent="0.25">
      <c r="B5" s="12"/>
      <c r="C5" s="26" t="s">
        <v>345</v>
      </c>
      <c r="D5" s="97"/>
      <c r="E5" s="97"/>
      <c r="F5" s="97" t="s">
        <v>19</v>
      </c>
      <c r="G5" s="97"/>
      <c r="H5" s="97"/>
      <c r="I5" s="94"/>
      <c r="J5" s="94"/>
      <c r="K5" s="94"/>
      <c r="L5" s="94"/>
    </row>
    <row r="6" spans="2:16" ht="36" x14ac:dyDescent="0.25">
      <c r="C6" s="2" t="s">
        <v>103</v>
      </c>
      <c r="D6" s="85" t="s">
        <v>344</v>
      </c>
      <c r="E6" s="85" t="s">
        <v>325</v>
      </c>
      <c r="F6" s="9">
        <v>39025</v>
      </c>
      <c r="G6" s="85">
        <v>185</v>
      </c>
      <c r="H6" s="42" t="s">
        <v>136</v>
      </c>
      <c r="I6" s="93" t="s">
        <v>169</v>
      </c>
      <c r="J6" s="93"/>
      <c r="K6" s="93"/>
      <c r="L6" s="93"/>
    </row>
    <row r="7" spans="2:16" ht="63" customHeight="1" x14ac:dyDescent="0.25">
      <c r="C7" s="2" t="s">
        <v>104</v>
      </c>
      <c r="D7" s="85" t="s">
        <v>326</v>
      </c>
      <c r="E7" s="85" t="s">
        <v>327</v>
      </c>
      <c r="F7" s="9">
        <v>40401</v>
      </c>
      <c r="G7" s="85">
        <v>192</v>
      </c>
      <c r="H7" s="42" t="s">
        <v>136</v>
      </c>
      <c r="I7" s="93" t="s">
        <v>169</v>
      </c>
      <c r="J7" s="93"/>
      <c r="K7" s="93"/>
      <c r="L7" s="93"/>
    </row>
    <row r="8" spans="2:16" ht="36" x14ac:dyDescent="0.25">
      <c r="C8" s="2" t="s">
        <v>105</v>
      </c>
      <c r="D8" s="85" t="s">
        <v>150</v>
      </c>
      <c r="E8" s="85" t="s">
        <v>150</v>
      </c>
      <c r="F8" s="9" t="s">
        <v>150</v>
      </c>
      <c r="G8" s="85" t="s">
        <v>150</v>
      </c>
      <c r="H8" s="58"/>
      <c r="I8" s="93" t="s">
        <v>169</v>
      </c>
      <c r="J8" s="93"/>
      <c r="K8" s="93"/>
      <c r="L8" s="93"/>
    </row>
    <row r="9" spans="2:16" ht="45" x14ac:dyDescent="0.25">
      <c r="C9" s="2" t="s">
        <v>107</v>
      </c>
      <c r="D9" s="85" t="s">
        <v>150</v>
      </c>
      <c r="E9" s="85" t="s">
        <v>150</v>
      </c>
      <c r="F9" s="9" t="s">
        <v>150</v>
      </c>
      <c r="G9" s="85" t="s">
        <v>150</v>
      </c>
      <c r="H9" s="58"/>
      <c r="I9" s="93" t="s">
        <v>169</v>
      </c>
      <c r="J9" s="93"/>
      <c r="K9" s="93"/>
      <c r="L9" s="93"/>
    </row>
    <row r="10" spans="2:16" ht="14.45" x14ac:dyDescent="0.35">
      <c r="C10" s="14"/>
      <c r="D10" s="14"/>
      <c r="E10" s="14"/>
      <c r="F10" s="14"/>
      <c r="G10" s="14"/>
      <c r="H10" s="14"/>
    </row>
    <row r="11" spans="2:16" ht="36" x14ac:dyDescent="0.25">
      <c r="C11" s="2" t="s">
        <v>76</v>
      </c>
      <c r="D11" s="42" t="s">
        <v>136</v>
      </c>
      <c r="E11" s="14"/>
      <c r="F11" s="14"/>
      <c r="G11" s="14"/>
      <c r="H11" s="14"/>
    </row>
    <row r="12" spans="2:16" ht="60" x14ac:dyDescent="0.25">
      <c r="C12" s="2" t="s">
        <v>86</v>
      </c>
      <c r="D12" s="42" t="s">
        <v>136</v>
      </c>
      <c r="E12" s="14"/>
      <c r="F12" s="14"/>
      <c r="G12" s="14"/>
      <c r="H12" s="14"/>
    </row>
    <row r="13" spans="2:16" ht="43.5" x14ac:dyDescent="0.35">
      <c r="C13" s="2" t="s">
        <v>80</v>
      </c>
      <c r="D13" s="42" t="s">
        <v>136</v>
      </c>
      <c r="E13" s="14"/>
      <c r="F13" s="14"/>
      <c r="G13" s="14"/>
      <c r="H13" s="14"/>
    </row>
    <row r="15" spans="2:16" ht="45" customHeight="1" x14ac:dyDescent="0.25">
      <c r="C15" s="95" t="s">
        <v>108</v>
      </c>
      <c r="D15" s="95"/>
      <c r="E15" s="95"/>
    </row>
    <row r="16" spans="2:16" x14ac:dyDescent="0.25">
      <c r="P16" s="86" t="s">
        <v>22</v>
      </c>
    </row>
    <row r="17" spans="2:17" ht="60" x14ac:dyDescent="0.25">
      <c r="B17" s="4"/>
      <c r="C17" s="86" t="s">
        <v>15</v>
      </c>
      <c r="D17" s="86" t="s">
        <v>77</v>
      </c>
      <c r="E17" s="86" t="s">
        <v>78</v>
      </c>
      <c r="F17" s="86" t="s">
        <v>79</v>
      </c>
      <c r="G17" s="94" t="s">
        <v>5</v>
      </c>
      <c r="H17" s="94"/>
      <c r="I17" s="86" t="s">
        <v>10</v>
      </c>
      <c r="J17" s="86" t="s">
        <v>11</v>
      </c>
      <c r="K17" s="86" t="s">
        <v>12</v>
      </c>
      <c r="L17" s="86" t="s">
        <v>16</v>
      </c>
      <c r="M17" s="86" t="s">
        <v>20</v>
      </c>
      <c r="N17" s="86" t="s">
        <v>21</v>
      </c>
      <c r="O17" s="86" t="s">
        <v>8</v>
      </c>
      <c r="P17" s="86" t="s">
        <v>13</v>
      </c>
      <c r="Q17" s="86" t="s">
        <v>9</v>
      </c>
    </row>
    <row r="18" spans="2:17" ht="30" x14ac:dyDescent="0.25">
      <c r="B18" s="4"/>
      <c r="C18" s="16">
        <v>1</v>
      </c>
      <c r="D18" s="15" t="s">
        <v>346</v>
      </c>
      <c r="E18" s="15" t="s">
        <v>345</v>
      </c>
      <c r="F18" s="85" t="s">
        <v>136</v>
      </c>
      <c r="G18" s="9">
        <v>36683</v>
      </c>
      <c r="H18" s="9">
        <v>41509</v>
      </c>
      <c r="I18" s="24">
        <f t="shared" ref="I18:I27" si="0">+H18-G18</f>
        <v>4826</v>
      </c>
      <c r="J18" s="25">
        <f>+I18/30</f>
        <v>160.86666666666667</v>
      </c>
      <c r="K18" s="18">
        <f t="shared" ref="K18:K27" si="1">+J18/12</f>
        <v>13.405555555555557</v>
      </c>
      <c r="L18" s="85" t="s">
        <v>136</v>
      </c>
      <c r="M18" s="85">
        <v>186</v>
      </c>
      <c r="N18" s="85">
        <v>186</v>
      </c>
      <c r="O18" s="85" t="s">
        <v>136</v>
      </c>
      <c r="P18" s="85"/>
      <c r="Q18" s="7"/>
    </row>
    <row r="19" spans="2:17" x14ac:dyDescent="0.25">
      <c r="B19" s="4"/>
      <c r="C19" s="16">
        <v>2</v>
      </c>
      <c r="D19" s="15"/>
      <c r="E19" s="15"/>
      <c r="F19" s="85"/>
      <c r="G19" s="9"/>
      <c r="H19" s="9"/>
      <c r="I19" s="24">
        <f>+H19-G19</f>
        <v>0</v>
      </c>
      <c r="J19" s="25">
        <f>+I19/30</f>
        <v>0</v>
      </c>
      <c r="K19" s="18">
        <f t="shared" si="1"/>
        <v>0</v>
      </c>
      <c r="L19" s="85"/>
      <c r="M19" s="85"/>
      <c r="N19" s="85"/>
      <c r="O19" s="85"/>
      <c r="P19" s="85"/>
      <c r="Q19" s="7"/>
    </row>
    <row r="20" spans="2:17" x14ac:dyDescent="0.25">
      <c r="B20" s="4"/>
      <c r="C20" s="16">
        <v>3</v>
      </c>
      <c r="D20" s="15"/>
      <c r="E20" s="15"/>
      <c r="F20" s="85"/>
      <c r="G20" s="9"/>
      <c r="H20" s="9"/>
      <c r="I20" s="24">
        <f t="shared" si="0"/>
        <v>0</v>
      </c>
      <c r="J20" s="25">
        <f t="shared" ref="J20:J27" si="2">+I20/30</f>
        <v>0</v>
      </c>
      <c r="K20" s="18">
        <f t="shared" si="1"/>
        <v>0</v>
      </c>
      <c r="L20" s="85"/>
      <c r="M20" s="85"/>
      <c r="N20" s="85"/>
      <c r="O20" s="85"/>
      <c r="P20" s="85"/>
      <c r="Q20" s="7"/>
    </row>
    <row r="21" spans="2:17" x14ac:dyDescent="0.25">
      <c r="B21" s="4"/>
      <c r="C21" s="16">
        <v>4</v>
      </c>
      <c r="D21" s="15"/>
      <c r="E21" s="15"/>
      <c r="F21" s="85"/>
      <c r="G21" s="9"/>
      <c r="H21" s="9"/>
      <c r="I21" s="24">
        <f t="shared" si="0"/>
        <v>0</v>
      </c>
      <c r="J21" s="25">
        <f t="shared" si="2"/>
        <v>0</v>
      </c>
      <c r="K21" s="18">
        <f t="shared" si="1"/>
        <v>0</v>
      </c>
      <c r="L21" s="85"/>
      <c r="M21" s="85"/>
      <c r="N21" s="85"/>
      <c r="O21" s="85"/>
      <c r="P21" s="85"/>
      <c r="Q21" s="7"/>
    </row>
    <row r="22" spans="2:17" x14ac:dyDescent="0.25">
      <c r="B22" s="4"/>
      <c r="C22" s="16">
        <v>5</v>
      </c>
      <c r="D22" s="15"/>
      <c r="E22" s="15"/>
      <c r="F22" s="85"/>
      <c r="G22" s="9"/>
      <c r="H22" s="9"/>
      <c r="I22" s="24">
        <f t="shared" si="0"/>
        <v>0</v>
      </c>
      <c r="J22" s="25">
        <f t="shared" si="2"/>
        <v>0</v>
      </c>
      <c r="K22" s="18">
        <f t="shared" si="1"/>
        <v>0</v>
      </c>
      <c r="L22" s="85"/>
      <c r="M22" s="85"/>
      <c r="N22" s="85"/>
      <c r="O22" s="85"/>
      <c r="P22" s="85"/>
      <c r="Q22" s="7"/>
    </row>
    <row r="23" spans="2:17" x14ac:dyDescent="0.25">
      <c r="B23" s="4"/>
      <c r="C23" s="16">
        <v>6</v>
      </c>
      <c r="D23" s="15"/>
      <c r="E23" s="15"/>
      <c r="F23" s="85"/>
      <c r="G23" s="9"/>
      <c r="H23" s="9"/>
      <c r="I23" s="24">
        <f t="shared" si="0"/>
        <v>0</v>
      </c>
      <c r="J23" s="25">
        <f t="shared" si="2"/>
        <v>0</v>
      </c>
      <c r="K23" s="18">
        <f t="shared" si="1"/>
        <v>0</v>
      </c>
      <c r="L23" s="85"/>
      <c r="M23" s="85"/>
      <c r="N23" s="85"/>
      <c r="O23" s="85"/>
      <c r="P23" s="85"/>
      <c r="Q23" s="7"/>
    </row>
    <row r="24" spans="2:17" x14ac:dyDescent="0.25">
      <c r="B24" s="4"/>
      <c r="C24" s="16">
        <v>7</v>
      </c>
      <c r="D24" s="15"/>
      <c r="E24" s="15"/>
      <c r="F24" s="85"/>
      <c r="G24" s="17"/>
      <c r="H24" s="17"/>
      <c r="I24" s="24">
        <f>+H24-G24</f>
        <v>0</v>
      </c>
      <c r="J24" s="25">
        <f>+I24/30</f>
        <v>0</v>
      </c>
      <c r="K24" s="18">
        <f t="shared" si="1"/>
        <v>0</v>
      </c>
      <c r="L24" s="85"/>
      <c r="M24" s="85"/>
      <c r="N24" s="85"/>
      <c r="O24" s="85"/>
      <c r="P24" s="85"/>
      <c r="Q24" s="7"/>
    </row>
    <row r="25" spans="2:17" x14ac:dyDescent="0.25">
      <c r="B25" s="4"/>
      <c r="C25" s="16">
        <v>8</v>
      </c>
      <c r="D25" s="15"/>
      <c r="E25" s="15"/>
      <c r="F25" s="85"/>
      <c r="G25" s="17"/>
      <c r="H25" s="17"/>
      <c r="I25" s="24">
        <f>+H25-G25</f>
        <v>0</v>
      </c>
      <c r="J25" s="25">
        <f>+I25/30</f>
        <v>0</v>
      </c>
      <c r="K25" s="18">
        <f t="shared" si="1"/>
        <v>0</v>
      </c>
      <c r="L25" s="85"/>
      <c r="M25" s="85"/>
      <c r="N25" s="85"/>
      <c r="O25" s="85"/>
      <c r="P25" s="85"/>
      <c r="Q25" s="7"/>
    </row>
    <row r="26" spans="2:17" x14ac:dyDescent="0.25">
      <c r="B26" s="4"/>
      <c r="C26" s="16">
        <v>9</v>
      </c>
      <c r="D26" s="15"/>
      <c r="E26" s="15"/>
      <c r="F26" s="85"/>
      <c r="G26" s="9"/>
      <c r="H26" s="9"/>
      <c r="I26" s="24">
        <f t="shared" si="0"/>
        <v>0</v>
      </c>
      <c r="J26" s="25">
        <f t="shared" si="2"/>
        <v>0</v>
      </c>
      <c r="K26" s="18">
        <f t="shared" si="1"/>
        <v>0</v>
      </c>
      <c r="L26" s="85"/>
      <c r="M26" s="85"/>
      <c r="N26" s="85"/>
      <c r="O26" s="85"/>
      <c r="P26" s="85"/>
      <c r="Q26" s="7"/>
    </row>
    <row r="27" spans="2:17" x14ac:dyDescent="0.25">
      <c r="B27" s="4"/>
      <c r="C27" s="16">
        <v>10</v>
      </c>
      <c r="D27" s="8"/>
      <c r="E27" s="15"/>
      <c r="F27" s="85"/>
      <c r="G27" s="9"/>
      <c r="H27" s="9"/>
      <c r="I27" s="24">
        <f t="shared" si="0"/>
        <v>0</v>
      </c>
      <c r="J27" s="25">
        <f t="shared" si="2"/>
        <v>0</v>
      </c>
      <c r="K27" s="18">
        <f t="shared" si="1"/>
        <v>0</v>
      </c>
      <c r="L27" s="85"/>
      <c r="M27" s="85"/>
      <c r="N27" s="85"/>
      <c r="O27" s="85"/>
      <c r="P27" s="85"/>
      <c r="Q27" s="7"/>
    </row>
    <row r="28" spans="2:17" ht="33" customHeight="1" x14ac:dyDescent="0.2">
      <c r="E28" s="54" t="s">
        <v>132</v>
      </c>
      <c r="K28" s="18">
        <f>SUM(K18:K27)</f>
        <v>13.405555555555557</v>
      </c>
    </row>
    <row r="29" spans="2:17" ht="36" x14ac:dyDescent="0.25">
      <c r="C29" s="87" t="s">
        <v>23</v>
      </c>
      <c r="D29" s="88">
        <f>+K28</f>
        <v>13.405555555555557</v>
      </c>
      <c r="E29" s="42" t="s">
        <v>136</v>
      </c>
    </row>
    <row r="30" spans="2:17" x14ac:dyDescent="0.25">
      <c r="C30" s="87" t="s">
        <v>24</v>
      </c>
      <c r="D30" s="85">
        <v>4</v>
      </c>
    </row>
    <row r="31" spans="2:17" x14ac:dyDescent="0.2">
      <c r="C31" s="87" t="s">
        <v>25</v>
      </c>
      <c r="D31" s="88">
        <f>+D29-D30</f>
        <v>9.4055555555555568</v>
      </c>
      <c r="E31" s="54"/>
    </row>
  </sheetData>
  <mergeCells count="12">
    <mergeCell ref="I4:L5"/>
    <mergeCell ref="G17:H17"/>
    <mergeCell ref="D4:D5"/>
    <mergeCell ref="E4:E5"/>
    <mergeCell ref="F4:F5"/>
    <mergeCell ref="G4:G5"/>
    <mergeCell ref="H4:H5"/>
    <mergeCell ref="I6:L6"/>
    <mergeCell ref="I7:L7"/>
    <mergeCell ref="I8:L8"/>
    <mergeCell ref="I9:L9"/>
    <mergeCell ref="C15:E15"/>
  </mergeCells>
  <conditionalFormatting sqref="A4:I4 A5:H5 A6:I6 A7:C8 A1:XFD3 M4:XFD9 A9:B9 A28:D28 F28:XFD28 A10:XFD17 R18:XFD18 A29:XFD1048576 A19:XFD27 A18:P18">
    <cfRule type="cellIs" dxfId="47" priority="13" operator="equal">
      <formula>"NO"</formula>
    </cfRule>
    <cfRule type="cellIs" dxfId="46" priority="14" operator="equal">
      <formula>"SI"</formula>
    </cfRule>
  </conditionalFormatting>
  <conditionalFormatting sqref="C9">
    <cfRule type="cellIs" dxfId="45" priority="11" operator="equal">
      <formula>"NO"</formula>
    </cfRule>
    <cfRule type="cellIs" dxfId="44" priority="12" operator="equal">
      <formula>"SI"</formula>
    </cfRule>
  </conditionalFormatting>
  <conditionalFormatting sqref="D7:I7">
    <cfRule type="cellIs" dxfId="43" priority="9" operator="equal">
      <formula>"NO"</formula>
    </cfRule>
    <cfRule type="cellIs" dxfId="42" priority="10" operator="equal">
      <formula>"SI"</formula>
    </cfRule>
  </conditionalFormatting>
  <conditionalFormatting sqref="D8:I8">
    <cfRule type="cellIs" dxfId="41" priority="7" operator="equal">
      <formula>"NO"</formula>
    </cfRule>
    <cfRule type="cellIs" dxfId="40" priority="8" operator="equal">
      <formula>"SI"</formula>
    </cfRule>
  </conditionalFormatting>
  <conditionalFormatting sqref="D9:I9">
    <cfRule type="cellIs" dxfId="39" priority="5" operator="equal">
      <formula>"NO"</formula>
    </cfRule>
    <cfRule type="cellIs" dxfId="38" priority="6" operator="equal">
      <formula>"SI"</formula>
    </cfRule>
  </conditionalFormatting>
  <conditionalFormatting sqref="E28">
    <cfRule type="cellIs" dxfId="37" priority="3" operator="equal">
      <formula>"NO"</formula>
    </cfRule>
    <cfRule type="cellIs" dxfId="36" priority="4" operator="equal">
      <formula>"SI"</formula>
    </cfRule>
  </conditionalFormatting>
  <conditionalFormatting sqref="Q18">
    <cfRule type="cellIs" dxfId="35" priority="1" operator="equal">
      <formula>"NO"</formula>
    </cfRule>
    <cfRule type="cellIs" dxfId="34" priority="2" operator="equal">
      <formula>"SI"</formula>
    </cfRule>
  </conditionalFormatting>
  <pageMargins left="0.7" right="0.7" top="0.75" bottom="0.75" header="0.3" footer="0.3"/>
  <pageSetup scale="21"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B2:Q32"/>
  <sheetViews>
    <sheetView zoomScale="85" zoomScaleNormal="85" zoomScaleSheetLayoutView="10" workbookViewId="0">
      <selection activeCell="A17" sqref="A17"/>
    </sheetView>
  </sheetViews>
  <sheetFormatPr baseColWidth="10" defaultColWidth="11.42578125" defaultRowHeight="15" x14ac:dyDescent="0.25"/>
  <cols>
    <col min="1" max="1" width="3.7109375" style="4" customWidth="1"/>
    <col min="2" max="2" width="11.42578125" style="11"/>
    <col min="3" max="3" width="39.28515625" style="4" bestFit="1" customWidth="1"/>
    <col min="4" max="4" width="33.85546875" style="4" customWidth="1"/>
    <col min="5" max="5" width="34.28515625" style="4" customWidth="1"/>
    <col min="6" max="6" width="32" style="4" customWidth="1"/>
    <col min="7" max="7" width="17.28515625" style="4" customWidth="1"/>
    <col min="8" max="8" width="16.28515625" style="4" customWidth="1"/>
    <col min="9" max="9" width="11.42578125" style="11"/>
    <col min="10" max="10" width="15.7109375" style="11" bestFit="1" customWidth="1"/>
    <col min="11" max="11" width="11.42578125" style="4"/>
    <col min="12" max="16" width="16.42578125" style="11" customWidth="1"/>
    <col min="17" max="17" width="41.140625" style="4" customWidth="1"/>
    <col min="18" max="16384" width="11.42578125" style="4"/>
  </cols>
  <sheetData>
    <row r="2" spans="2:17" x14ac:dyDescent="0.25">
      <c r="B2" s="12" t="s">
        <v>69</v>
      </c>
      <c r="C2" s="3" t="s">
        <v>70</v>
      </c>
    </row>
    <row r="3" spans="2:17" ht="14.45" x14ac:dyDescent="0.35">
      <c r="B3" s="12"/>
      <c r="C3" s="3"/>
    </row>
    <row r="4" spans="2:17" ht="21" customHeight="1" x14ac:dyDescent="0.25">
      <c r="B4" s="12"/>
      <c r="C4" s="49" t="s">
        <v>87</v>
      </c>
      <c r="D4" s="96" t="s">
        <v>18</v>
      </c>
      <c r="E4" s="96" t="s">
        <v>7</v>
      </c>
      <c r="F4" s="96" t="s">
        <v>19</v>
      </c>
      <c r="G4" s="96" t="s">
        <v>63</v>
      </c>
      <c r="H4" s="96" t="s">
        <v>8</v>
      </c>
      <c r="I4" s="94" t="s">
        <v>9</v>
      </c>
      <c r="J4" s="94"/>
      <c r="K4" s="94"/>
      <c r="L4" s="94"/>
    </row>
    <row r="5" spans="2:17" ht="35.25" customHeight="1" x14ac:dyDescent="0.25">
      <c r="B5" s="12"/>
      <c r="C5" s="26" t="s">
        <v>152</v>
      </c>
      <c r="D5" s="97"/>
      <c r="E5" s="97"/>
      <c r="F5" s="97" t="s">
        <v>19</v>
      </c>
      <c r="G5" s="97"/>
      <c r="H5" s="97"/>
      <c r="I5" s="94"/>
      <c r="J5" s="94"/>
      <c r="K5" s="94"/>
      <c r="L5" s="94"/>
    </row>
    <row r="6" spans="2:17" ht="45" x14ac:dyDescent="0.25">
      <c r="C6" s="2" t="s">
        <v>88</v>
      </c>
      <c r="D6" s="51" t="s">
        <v>153</v>
      </c>
      <c r="E6" s="51" t="s">
        <v>154</v>
      </c>
      <c r="F6" s="9">
        <v>37603</v>
      </c>
      <c r="G6" s="51">
        <v>76</v>
      </c>
      <c r="H6" s="42" t="s">
        <v>136</v>
      </c>
      <c r="I6" s="93" t="s">
        <v>169</v>
      </c>
      <c r="J6" s="93"/>
      <c r="K6" s="93"/>
      <c r="L6" s="93"/>
    </row>
    <row r="7" spans="2:17" ht="36" x14ac:dyDescent="0.25">
      <c r="C7" s="2" t="s">
        <v>89</v>
      </c>
      <c r="D7" s="51" t="s">
        <v>155</v>
      </c>
      <c r="E7" s="51" t="s">
        <v>156</v>
      </c>
      <c r="F7" s="9">
        <v>39410</v>
      </c>
      <c r="G7" s="51">
        <v>78</v>
      </c>
      <c r="H7" s="42" t="s">
        <v>136</v>
      </c>
      <c r="I7" s="93" t="s">
        <v>169</v>
      </c>
      <c r="J7" s="93"/>
      <c r="K7" s="93"/>
      <c r="L7" s="93"/>
    </row>
    <row r="8" spans="2:17" ht="36" x14ac:dyDescent="0.25">
      <c r="C8" s="2" t="s">
        <v>92</v>
      </c>
      <c r="D8" s="51" t="s">
        <v>150</v>
      </c>
      <c r="E8" s="51" t="s">
        <v>150</v>
      </c>
      <c r="F8" s="9" t="s">
        <v>150</v>
      </c>
      <c r="G8" s="51" t="s">
        <v>150</v>
      </c>
      <c r="H8" s="58"/>
      <c r="I8" s="93" t="s">
        <v>169</v>
      </c>
      <c r="J8" s="93"/>
      <c r="K8" s="93"/>
      <c r="L8" s="93"/>
    </row>
    <row r="9" spans="2:17" ht="14.45" x14ac:dyDescent="0.35">
      <c r="C9" s="14"/>
      <c r="D9" s="14"/>
      <c r="E9" s="14"/>
      <c r="F9" s="14"/>
      <c r="G9" s="14"/>
      <c r="H9" s="14"/>
    </row>
    <row r="10" spans="2:17" ht="36" x14ac:dyDescent="0.25">
      <c r="C10" s="2" t="s">
        <v>76</v>
      </c>
      <c r="D10" s="42" t="s">
        <v>136</v>
      </c>
      <c r="E10" s="14"/>
      <c r="F10" s="14"/>
      <c r="G10" s="14"/>
      <c r="H10" s="14"/>
    </row>
    <row r="11" spans="2:17" ht="60" x14ac:dyDescent="0.25">
      <c r="C11" s="2" t="s">
        <v>86</v>
      </c>
      <c r="D11" s="42" t="s">
        <v>136</v>
      </c>
      <c r="E11" s="14"/>
      <c r="F11" s="14"/>
      <c r="G11" s="14"/>
      <c r="H11" s="14"/>
    </row>
    <row r="12" spans="2:17" ht="43.5" x14ac:dyDescent="0.35">
      <c r="C12" s="2" t="s">
        <v>80</v>
      </c>
      <c r="D12" s="42" t="s">
        <v>136</v>
      </c>
      <c r="E12" s="14"/>
      <c r="F12" s="14"/>
      <c r="G12" s="14"/>
      <c r="H12" s="14"/>
    </row>
    <row r="14" spans="2:17" ht="45" customHeight="1" x14ac:dyDescent="0.25">
      <c r="C14" s="95" t="s">
        <v>90</v>
      </c>
      <c r="D14" s="95"/>
      <c r="E14" s="95"/>
    </row>
    <row r="15" spans="2:17" x14ac:dyDescent="0.25">
      <c r="P15" s="49" t="s">
        <v>22</v>
      </c>
    </row>
    <row r="16" spans="2:17" ht="60" x14ac:dyDescent="0.25">
      <c r="B16" s="4"/>
      <c r="C16" s="49" t="s">
        <v>15</v>
      </c>
      <c r="D16" s="62" t="s">
        <v>77</v>
      </c>
      <c r="E16" s="49" t="s">
        <v>78</v>
      </c>
      <c r="F16" s="49" t="s">
        <v>79</v>
      </c>
      <c r="G16" s="94" t="s">
        <v>5</v>
      </c>
      <c r="H16" s="94"/>
      <c r="I16" s="49" t="s">
        <v>10</v>
      </c>
      <c r="J16" s="49" t="s">
        <v>11</v>
      </c>
      <c r="K16" s="49" t="s">
        <v>12</v>
      </c>
      <c r="L16" s="49" t="s">
        <v>16</v>
      </c>
      <c r="M16" s="49" t="s">
        <v>20</v>
      </c>
      <c r="N16" s="49" t="s">
        <v>21</v>
      </c>
      <c r="O16" s="49" t="s">
        <v>8</v>
      </c>
      <c r="P16" s="49" t="s">
        <v>13</v>
      </c>
      <c r="Q16" s="49" t="s">
        <v>9</v>
      </c>
    </row>
    <row r="17" spans="2:17" ht="30" x14ac:dyDescent="0.25">
      <c r="B17" s="4"/>
      <c r="C17" s="16">
        <v>1</v>
      </c>
      <c r="D17" s="15" t="s">
        <v>157</v>
      </c>
      <c r="E17" s="15" t="s">
        <v>152</v>
      </c>
      <c r="F17" s="51" t="s">
        <v>136</v>
      </c>
      <c r="G17" s="9">
        <v>37806</v>
      </c>
      <c r="H17" s="9">
        <v>41080</v>
      </c>
      <c r="I17" s="24">
        <f t="shared" ref="I17:I26" si="0">+H17-G17</f>
        <v>3274</v>
      </c>
      <c r="J17" s="25">
        <f>+I17/30</f>
        <v>109.13333333333334</v>
      </c>
      <c r="K17" s="18">
        <f>+J17/12</f>
        <v>9.094444444444445</v>
      </c>
      <c r="L17" s="51" t="s">
        <v>136</v>
      </c>
      <c r="M17" s="51">
        <v>72</v>
      </c>
      <c r="N17" s="51">
        <v>73</v>
      </c>
      <c r="O17" s="51" t="s">
        <v>136</v>
      </c>
      <c r="P17" s="51" t="s">
        <v>13</v>
      </c>
      <c r="Q17" s="7" t="s">
        <v>176</v>
      </c>
    </row>
    <row r="18" spans="2:17" ht="60" x14ac:dyDescent="0.25">
      <c r="B18" s="4"/>
      <c r="C18" s="16">
        <v>2</v>
      </c>
      <c r="D18" s="15" t="s">
        <v>158</v>
      </c>
      <c r="E18" s="15" t="s">
        <v>152</v>
      </c>
      <c r="F18" s="51" t="s">
        <v>136</v>
      </c>
      <c r="G18" s="9">
        <v>41081</v>
      </c>
      <c r="H18" s="9">
        <v>41444</v>
      </c>
      <c r="I18" s="24">
        <f>+H18-G18</f>
        <v>363</v>
      </c>
      <c r="J18" s="25">
        <f>+I18/30</f>
        <v>12.1</v>
      </c>
      <c r="K18" s="18">
        <f t="shared" ref="K18:K26" si="1">+J18/12</f>
        <v>1.0083333333333333</v>
      </c>
      <c r="L18" s="51" t="s">
        <v>136</v>
      </c>
      <c r="M18" s="51">
        <v>74</v>
      </c>
      <c r="N18" s="51">
        <v>74</v>
      </c>
      <c r="O18" s="51" t="s">
        <v>136</v>
      </c>
      <c r="P18" s="51" t="s">
        <v>13</v>
      </c>
      <c r="Q18" s="7" t="s">
        <v>177</v>
      </c>
    </row>
    <row r="19" spans="2:17" x14ac:dyDescent="0.25">
      <c r="B19" s="4"/>
      <c r="C19" s="16">
        <v>3</v>
      </c>
      <c r="D19" s="15"/>
      <c r="E19" s="15"/>
      <c r="F19" s="51"/>
      <c r="G19" s="9"/>
      <c r="H19" s="9"/>
      <c r="I19" s="24">
        <f t="shared" si="0"/>
        <v>0</v>
      </c>
      <c r="J19" s="25">
        <f t="shared" ref="J19:J26" si="2">+I19/30</f>
        <v>0</v>
      </c>
      <c r="K19" s="18">
        <f t="shared" si="1"/>
        <v>0</v>
      </c>
      <c r="L19" s="51"/>
      <c r="M19" s="51"/>
      <c r="N19" s="51"/>
      <c r="O19" s="51"/>
      <c r="P19" s="51"/>
      <c r="Q19" s="7"/>
    </row>
    <row r="20" spans="2:17" x14ac:dyDescent="0.25">
      <c r="B20" s="4"/>
      <c r="C20" s="16">
        <v>4</v>
      </c>
      <c r="D20" s="15"/>
      <c r="E20" s="15"/>
      <c r="F20" s="51"/>
      <c r="G20" s="9"/>
      <c r="H20" s="9"/>
      <c r="I20" s="24">
        <f t="shared" si="0"/>
        <v>0</v>
      </c>
      <c r="J20" s="25">
        <f t="shared" si="2"/>
        <v>0</v>
      </c>
      <c r="K20" s="18">
        <f t="shared" si="1"/>
        <v>0</v>
      </c>
      <c r="L20" s="51"/>
      <c r="M20" s="51"/>
      <c r="N20" s="51"/>
      <c r="O20" s="51"/>
      <c r="P20" s="51"/>
      <c r="Q20" s="7"/>
    </row>
    <row r="21" spans="2:17" x14ac:dyDescent="0.25">
      <c r="B21" s="4"/>
      <c r="C21" s="16">
        <v>5</v>
      </c>
      <c r="D21" s="15"/>
      <c r="E21" s="15"/>
      <c r="F21" s="51"/>
      <c r="G21" s="9"/>
      <c r="H21" s="9"/>
      <c r="I21" s="24">
        <f t="shared" si="0"/>
        <v>0</v>
      </c>
      <c r="J21" s="25">
        <f t="shared" si="2"/>
        <v>0</v>
      </c>
      <c r="K21" s="18">
        <f t="shared" si="1"/>
        <v>0</v>
      </c>
      <c r="L21" s="51"/>
      <c r="M21" s="51"/>
      <c r="N21" s="51"/>
      <c r="O21" s="51"/>
      <c r="P21" s="51"/>
      <c r="Q21" s="7"/>
    </row>
    <row r="22" spans="2:17" x14ac:dyDescent="0.25">
      <c r="B22" s="4"/>
      <c r="C22" s="16">
        <v>6</v>
      </c>
      <c r="D22" s="15"/>
      <c r="E22" s="15"/>
      <c r="F22" s="51"/>
      <c r="G22" s="9"/>
      <c r="H22" s="9"/>
      <c r="I22" s="24">
        <f t="shared" si="0"/>
        <v>0</v>
      </c>
      <c r="J22" s="25">
        <f t="shared" si="2"/>
        <v>0</v>
      </c>
      <c r="K22" s="18">
        <f t="shared" si="1"/>
        <v>0</v>
      </c>
      <c r="L22" s="51"/>
      <c r="M22" s="51"/>
      <c r="N22" s="51"/>
      <c r="O22" s="51"/>
      <c r="P22" s="51"/>
      <c r="Q22" s="7"/>
    </row>
    <row r="23" spans="2:17" x14ac:dyDescent="0.25">
      <c r="B23" s="4"/>
      <c r="C23" s="16">
        <v>7</v>
      </c>
      <c r="D23" s="15"/>
      <c r="E23" s="15"/>
      <c r="F23" s="51"/>
      <c r="G23" s="17"/>
      <c r="H23" s="17"/>
      <c r="I23" s="24">
        <f>+H23-G23</f>
        <v>0</v>
      </c>
      <c r="J23" s="25">
        <f>+I23/30</f>
        <v>0</v>
      </c>
      <c r="K23" s="18">
        <f t="shared" si="1"/>
        <v>0</v>
      </c>
      <c r="L23" s="51"/>
      <c r="M23" s="51"/>
      <c r="N23" s="51"/>
      <c r="O23" s="51"/>
      <c r="P23" s="51"/>
      <c r="Q23" s="7"/>
    </row>
    <row r="24" spans="2:17" x14ac:dyDescent="0.25">
      <c r="B24" s="4"/>
      <c r="C24" s="16">
        <v>8</v>
      </c>
      <c r="D24" s="15"/>
      <c r="E24" s="15"/>
      <c r="F24" s="51"/>
      <c r="G24" s="17"/>
      <c r="H24" s="17"/>
      <c r="I24" s="24">
        <f>+H24-G24</f>
        <v>0</v>
      </c>
      <c r="J24" s="25">
        <f>+I24/30</f>
        <v>0</v>
      </c>
      <c r="K24" s="18">
        <f t="shared" si="1"/>
        <v>0</v>
      </c>
      <c r="L24" s="51"/>
      <c r="M24" s="51"/>
      <c r="N24" s="51"/>
      <c r="O24" s="51"/>
      <c r="P24" s="51"/>
      <c r="Q24" s="7"/>
    </row>
    <row r="25" spans="2:17" x14ac:dyDescent="0.25">
      <c r="B25" s="4"/>
      <c r="C25" s="16">
        <v>9</v>
      </c>
      <c r="D25" s="15"/>
      <c r="E25" s="15"/>
      <c r="F25" s="51"/>
      <c r="G25" s="9"/>
      <c r="H25" s="9"/>
      <c r="I25" s="24">
        <f t="shared" si="0"/>
        <v>0</v>
      </c>
      <c r="J25" s="25">
        <f t="shared" si="2"/>
        <v>0</v>
      </c>
      <c r="K25" s="18">
        <f t="shared" si="1"/>
        <v>0</v>
      </c>
      <c r="L25" s="51"/>
      <c r="M25" s="51"/>
      <c r="N25" s="51"/>
      <c r="O25" s="51"/>
      <c r="P25" s="51"/>
      <c r="Q25" s="7"/>
    </row>
    <row r="26" spans="2:17" x14ac:dyDescent="0.25">
      <c r="B26" s="4"/>
      <c r="C26" s="16">
        <v>10</v>
      </c>
      <c r="D26" s="8"/>
      <c r="E26" s="15"/>
      <c r="F26" s="51"/>
      <c r="G26" s="9"/>
      <c r="H26" s="9"/>
      <c r="I26" s="24">
        <f t="shared" si="0"/>
        <v>0</v>
      </c>
      <c r="J26" s="25">
        <f t="shared" si="2"/>
        <v>0</v>
      </c>
      <c r="K26" s="18">
        <f t="shared" si="1"/>
        <v>0</v>
      </c>
      <c r="L26" s="51"/>
      <c r="M26" s="51"/>
      <c r="N26" s="51"/>
      <c r="O26" s="51"/>
      <c r="P26" s="51"/>
      <c r="Q26" s="7"/>
    </row>
    <row r="27" spans="2:17" ht="33" customHeight="1" x14ac:dyDescent="0.2">
      <c r="E27" s="54" t="s">
        <v>132</v>
      </c>
      <c r="K27" s="18">
        <f>SUM(K17:K26)</f>
        <v>10.102777777777778</v>
      </c>
    </row>
    <row r="28" spans="2:17" ht="36" x14ac:dyDescent="0.25">
      <c r="C28" s="50" t="s">
        <v>23</v>
      </c>
      <c r="D28" s="28">
        <f>+K27</f>
        <v>10.102777777777778</v>
      </c>
      <c r="E28" s="42" t="s">
        <v>136</v>
      </c>
    </row>
    <row r="29" spans="2:17" x14ac:dyDescent="0.25">
      <c r="C29" s="50" t="s">
        <v>24</v>
      </c>
      <c r="D29" s="51">
        <v>4</v>
      </c>
    </row>
    <row r="30" spans="2:17" x14ac:dyDescent="0.2">
      <c r="C30" s="50" t="s">
        <v>25</v>
      </c>
      <c r="D30" s="28">
        <f>+D28-D29</f>
        <v>6.1027777777777779</v>
      </c>
      <c r="E30" s="54"/>
    </row>
    <row r="32" spans="2:17" ht="36" x14ac:dyDescent="0.25">
      <c r="C32" s="50" t="s">
        <v>91</v>
      </c>
      <c r="D32" s="42" t="s">
        <v>150</v>
      </c>
    </row>
  </sheetData>
  <mergeCells count="11">
    <mergeCell ref="I4:L5"/>
    <mergeCell ref="D4:D5"/>
    <mergeCell ref="E4:E5"/>
    <mergeCell ref="F4:F5"/>
    <mergeCell ref="G4:G5"/>
    <mergeCell ref="H4:H5"/>
    <mergeCell ref="I6:L6"/>
    <mergeCell ref="I7:L7"/>
    <mergeCell ref="C14:E14"/>
    <mergeCell ref="G16:H16"/>
    <mergeCell ref="I8:L8"/>
  </mergeCells>
  <conditionalFormatting sqref="A4:I4 A5:H5 A6:I6 A7:C7 A1:XFD3 M4:XFD8 A8:B8 A33:XFD1048576 A32:B32 E32:XFD32 A28:XFD31 A27:D27 F27:XFD27 A9:XFD26">
    <cfRule type="cellIs" dxfId="359" priority="11" operator="equal">
      <formula>"NO"</formula>
    </cfRule>
    <cfRule type="cellIs" dxfId="358" priority="12" operator="equal">
      <formula>"SI"</formula>
    </cfRule>
  </conditionalFormatting>
  <conditionalFormatting sqref="D7:I7">
    <cfRule type="cellIs" dxfId="357" priority="9" operator="equal">
      <formula>"NO"</formula>
    </cfRule>
    <cfRule type="cellIs" dxfId="356" priority="10" operator="equal">
      <formula>"SI"</formula>
    </cfRule>
  </conditionalFormatting>
  <conditionalFormatting sqref="C8">
    <cfRule type="cellIs" dxfId="355" priority="7" operator="equal">
      <formula>"NO"</formula>
    </cfRule>
    <cfRule type="cellIs" dxfId="354" priority="8" operator="equal">
      <formula>"SI"</formula>
    </cfRule>
  </conditionalFormatting>
  <conditionalFormatting sqref="D8:I8">
    <cfRule type="cellIs" dxfId="353" priority="5" operator="equal">
      <formula>"NO"</formula>
    </cfRule>
    <cfRule type="cellIs" dxfId="352" priority="6" operator="equal">
      <formula>"SI"</formula>
    </cfRule>
  </conditionalFormatting>
  <conditionalFormatting sqref="C32:D32">
    <cfRule type="cellIs" dxfId="351" priority="3" operator="equal">
      <formula>"NO"</formula>
    </cfRule>
    <cfRule type="cellIs" dxfId="350" priority="4" operator="equal">
      <formula>"SI"</formula>
    </cfRule>
  </conditionalFormatting>
  <conditionalFormatting sqref="E27">
    <cfRule type="cellIs" dxfId="349" priority="1" operator="equal">
      <formula>"NO"</formula>
    </cfRule>
    <cfRule type="cellIs" dxfId="348" priority="2" operator="equal">
      <formula>"SI"</formula>
    </cfRule>
  </conditionalFormatting>
  <pageMargins left="0.7" right="0.7" top="0.75" bottom="0.75" header="0.3" footer="0.3"/>
  <pageSetup scale="21" orientation="portrait" r:id="rId1"/>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4"/>
  <sheetViews>
    <sheetView workbookViewId="0">
      <selection activeCell="A31" sqref="A31"/>
    </sheetView>
  </sheetViews>
  <sheetFormatPr baseColWidth="10" defaultColWidth="11.42578125" defaultRowHeight="15" x14ac:dyDescent="0.25"/>
  <cols>
    <col min="1" max="1" width="2.5703125" style="82" customWidth="1"/>
    <col min="2" max="2" width="64.5703125" style="84" customWidth="1"/>
    <col min="3" max="3" width="40.7109375" style="84" customWidth="1"/>
    <col min="4" max="4" width="22.5703125" style="84" customWidth="1"/>
    <col min="5" max="5" width="47.85546875" style="82" customWidth="1"/>
    <col min="6" max="16" width="11.42578125" style="82"/>
    <col min="17" max="16384" width="11.42578125" style="84"/>
  </cols>
  <sheetData>
    <row r="1" spans="2:5" s="82" customFormat="1" ht="14.45" x14ac:dyDescent="0.35"/>
    <row r="2" spans="2:5" ht="15.75" x14ac:dyDescent="0.25">
      <c r="B2" s="106" t="s">
        <v>109</v>
      </c>
      <c r="C2" s="106"/>
      <c r="D2" s="106"/>
      <c r="E2" s="106"/>
    </row>
    <row r="3" spans="2:5" ht="15.75" x14ac:dyDescent="0.25">
      <c r="B3" s="35" t="s">
        <v>29</v>
      </c>
      <c r="C3" s="35" t="s">
        <v>113</v>
      </c>
      <c r="D3" s="36" t="s">
        <v>32</v>
      </c>
      <c r="E3" s="36" t="s">
        <v>9</v>
      </c>
    </row>
    <row r="4" spans="2:5" ht="16.5" x14ac:dyDescent="0.25">
      <c r="B4" s="32" t="s">
        <v>110</v>
      </c>
      <c r="C4" s="33">
        <v>15</v>
      </c>
      <c r="D4" s="104">
        <v>0</v>
      </c>
      <c r="E4" s="83"/>
    </row>
    <row r="5" spans="2:5" ht="16.5" x14ac:dyDescent="0.25">
      <c r="B5" s="32" t="s">
        <v>111</v>
      </c>
      <c r="C5" s="33">
        <v>25</v>
      </c>
      <c r="D5" s="105"/>
      <c r="E5" s="83"/>
    </row>
    <row r="6" spans="2:5" ht="15.75" x14ac:dyDescent="0.25">
      <c r="B6" s="30" t="s">
        <v>112</v>
      </c>
      <c r="C6" s="31" t="s">
        <v>34</v>
      </c>
      <c r="D6" s="31" t="s">
        <v>32</v>
      </c>
      <c r="E6" s="36" t="s">
        <v>9</v>
      </c>
    </row>
    <row r="7" spans="2:5" ht="16.5" x14ac:dyDescent="0.25">
      <c r="B7" s="32" t="s">
        <v>110</v>
      </c>
      <c r="C7" s="33">
        <v>30</v>
      </c>
      <c r="D7" s="104">
        <v>30</v>
      </c>
      <c r="E7" s="83"/>
    </row>
    <row r="8" spans="2:5" ht="16.5" x14ac:dyDescent="0.25">
      <c r="B8" s="32" t="s">
        <v>111</v>
      </c>
      <c r="C8" s="33">
        <v>50</v>
      </c>
      <c r="D8" s="105"/>
      <c r="E8" s="83"/>
    </row>
    <row r="9" spans="2:5" ht="15.75" x14ac:dyDescent="0.25">
      <c r="B9" s="30" t="s">
        <v>31</v>
      </c>
      <c r="C9" s="35" t="s">
        <v>113</v>
      </c>
      <c r="D9" s="31" t="s">
        <v>32</v>
      </c>
      <c r="E9" s="36" t="s">
        <v>9</v>
      </c>
    </row>
    <row r="10" spans="2:5" ht="15.75" customHeight="1" x14ac:dyDescent="0.25">
      <c r="B10" s="33" t="s">
        <v>114</v>
      </c>
      <c r="C10" s="33">
        <v>15</v>
      </c>
      <c r="D10" s="104">
        <v>0</v>
      </c>
      <c r="E10" s="38"/>
    </row>
    <row r="11" spans="2:5" ht="31.5" x14ac:dyDescent="0.25">
      <c r="B11" s="33" t="s">
        <v>115</v>
      </c>
      <c r="C11" s="33">
        <v>25</v>
      </c>
      <c r="D11" s="105"/>
      <c r="E11" s="38"/>
    </row>
    <row r="12" spans="2:5" s="82" customFormat="1" ht="15.75" x14ac:dyDescent="0.25">
      <c r="B12" s="106" t="s">
        <v>116</v>
      </c>
      <c r="C12" s="106"/>
      <c r="D12" s="106"/>
      <c r="E12" s="106"/>
    </row>
    <row r="13" spans="2:5" s="82" customFormat="1" ht="15.75" x14ac:dyDescent="0.25">
      <c r="B13" s="30" t="s">
        <v>29</v>
      </c>
      <c r="C13" s="30" t="s">
        <v>35</v>
      </c>
      <c r="D13" s="31" t="s">
        <v>32</v>
      </c>
      <c r="E13" s="31" t="s">
        <v>9</v>
      </c>
    </row>
    <row r="14" spans="2:5" s="82" customFormat="1" ht="16.5" x14ac:dyDescent="0.25">
      <c r="B14" s="32" t="s">
        <v>110</v>
      </c>
      <c r="C14" s="33">
        <v>15</v>
      </c>
      <c r="D14" s="104">
        <v>0</v>
      </c>
      <c r="E14" s="83"/>
    </row>
    <row r="15" spans="2:5" s="82" customFormat="1" ht="16.5" x14ac:dyDescent="0.25">
      <c r="B15" s="32" t="s">
        <v>111</v>
      </c>
      <c r="C15" s="33">
        <v>25</v>
      </c>
      <c r="D15" s="105"/>
      <c r="E15" s="83"/>
    </row>
    <row r="16" spans="2:5" s="82" customFormat="1" ht="15.75" x14ac:dyDescent="0.25">
      <c r="B16" s="30" t="s">
        <v>31</v>
      </c>
      <c r="C16" s="31" t="s">
        <v>34</v>
      </c>
      <c r="D16" s="31" t="s">
        <v>32</v>
      </c>
      <c r="E16" s="31" t="s">
        <v>9</v>
      </c>
    </row>
    <row r="17" spans="2:5" s="82" customFormat="1" ht="31.5" x14ac:dyDescent="0.25">
      <c r="B17" s="33" t="s">
        <v>117</v>
      </c>
      <c r="C17" s="33">
        <v>15</v>
      </c>
      <c r="D17" s="104">
        <v>0</v>
      </c>
      <c r="E17" s="83"/>
    </row>
    <row r="18" spans="2:5" s="82" customFormat="1" ht="31.5" x14ac:dyDescent="0.25">
      <c r="B18" s="33" t="s">
        <v>115</v>
      </c>
      <c r="C18" s="33">
        <v>25</v>
      </c>
      <c r="D18" s="105"/>
      <c r="E18" s="83"/>
    </row>
    <row r="19" spans="2:5" s="82" customFormat="1" ht="16.5" customHeight="1" x14ac:dyDescent="0.25">
      <c r="B19" s="106" t="s">
        <v>118</v>
      </c>
      <c r="C19" s="106"/>
      <c r="D19" s="106"/>
      <c r="E19" s="106"/>
    </row>
    <row r="20" spans="2:5" s="82" customFormat="1" ht="15.75" x14ac:dyDescent="0.25">
      <c r="B20" s="34" t="s">
        <v>29</v>
      </c>
      <c r="C20" s="31" t="s">
        <v>33</v>
      </c>
      <c r="D20" s="31" t="s">
        <v>32</v>
      </c>
      <c r="E20" s="31" t="s">
        <v>9</v>
      </c>
    </row>
    <row r="21" spans="2:5" s="82" customFormat="1" ht="16.5" x14ac:dyDescent="0.25">
      <c r="B21" s="32" t="s">
        <v>119</v>
      </c>
      <c r="C21" s="33">
        <v>10</v>
      </c>
      <c r="D21" s="104">
        <v>0</v>
      </c>
      <c r="E21" s="83"/>
    </row>
    <row r="22" spans="2:5" s="82" customFormat="1" ht="16.5" x14ac:dyDescent="0.25">
      <c r="B22" s="32" t="s">
        <v>30</v>
      </c>
      <c r="C22" s="33">
        <v>15</v>
      </c>
      <c r="D22" s="105"/>
      <c r="E22" s="83"/>
    </row>
    <row r="23" spans="2:5" s="82" customFormat="1" ht="15.75" x14ac:dyDescent="0.25">
      <c r="B23" s="34" t="s">
        <v>112</v>
      </c>
      <c r="C23" s="31" t="s">
        <v>33</v>
      </c>
      <c r="D23" s="31" t="s">
        <v>32</v>
      </c>
      <c r="E23" s="31" t="s">
        <v>9</v>
      </c>
    </row>
    <row r="24" spans="2:5" s="82" customFormat="1" ht="16.5" x14ac:dyDescent="0.25">
      <c r="B24" s="32" t="s">
        <v>119</v>
      </c>
      <c r="C24" s="33">
        <v>15</v>
      </c>
      <c r="D24" s="104">
        <v>0</v>
      </c>
      <c r="E24" s="83"/>
    </row>
    <row r="25" spans="2:5" s="82" customFormat="1" ht="16.5" x14ac:dyDescent="0.25">
      <c r="B25" s="32" t="s">
        <v>30</v>
      </c>
      <c r="C25" s="33">
        <v>20</v>
      </c>
      <c r="D25" s="105"/>
      <c r="E25" s="83"/>
    </row>
    <row r="26" spans="2:5" s="82" customFormat="1" ht="15.75" x14ac:dyDescent="0.25">
      <c r="B26" s="34" t="s">
        <v>36</v>
      </c>
      <c r="C26" s="31" t="s">
        <v>33</v>
      </c>
      <c r="D26" s="31" t="s">
        <v>32</v>
      </c>
      <c r="E26" s="31" t="s">
        <v>9</v>
      </c>
    </row>
    <row r="27" spans="2:5" s="82" customFormat="1" ht="31.5" x14ac:dyDescent="0.25">
      <c r="B27" s="33" t="s">
        <v>120</v>
      </c>
      <c r="C27" s="33">
        <v>10</v>
      </c>
      <c r="D27" s="104">
        <v>15</v>
      </c>
      <c r="E27" s="31"/>
    </row>
    <row r="28" spans="2:5" s="82" customFormat="1" ht="15.75" x14ac:dyDescent="0.25">
      <c r="B28" s="33" t="s">
        <v>121</v>
      </c>
      <c r="C28" s="33">
        <v>15</v>
      </c>
      <c r="D28" s="105"/>
      <c r="E28" s="83"/>
    </row>
    <row r="29" spans="2:5" s="82" customFormat="1" ht="15.75" x14ac:dyDescent="0.25">
      <c r="B29" s="106" t="s">
        <v>122</v>
      </c>
      <c r="C29" s="106"/>
      <c r="D29" s="106"/>
      <c r="E29" s="106"/>
    </row>
    <row r="30" spans="2:5" s="82" customFormat="1" ht="15.75" x14ac:dyDescent="0.25">
      <c r="B30" s="30" t="s">
        <v>29</v>
      </c>
      <c r="C30" s="30" t="s">
        <v>35</v>
      </c>
      <c r="D30" s="31" t="s">
        <v>32</v>
      </c>
      <c r="E30" s="31" t="s">
        <v>9</v>
      </c>
    </row>
    <row r="31" spans="2:5" s="82" customFormat="1" ht="16.5" x14ac:dyDescent="0.25">
      <c r="B31" s="32" t="s">
        <v>119</v>
      </c>
      <c r="C31" s="33">
        <v>15</v>
      </c>
      <c r="D31" s="104">
        <v>25</v>
      </c>
      <c r="E31" s="83"/>
    </row>
    <row r="32" spans="2:5" s="82" customFormat="1" ht="16.5" x14ac:dyDescent="0.25">
      <c r="B32" s="32" t="s">
        <v>30</v>
      </c>
      <c r="C32" s="33">
        <v>25</v>
      </c>
      <c r="D32" s="105"/>
      <c r="E32" s="83"/>
    </row>
    <row r="33" spans="2:5" s="82" customFormat="1" ht="15.75" x14ac:dyDescent="0.25">
      <c r="B33" s="30" t="s">
        <v>31</v>
      </c>
      <c r="C33" s="31" t="s">
        <v>34</v>
      </c>
      <c r="D33" s="31" t="s">
        <v>32</v>
      </c>
      <c r="E33" s="31" t="s">
        <v>9</v>
      </c>
    </row>
    <row r="34" spans="2:5" s="82" customFormat="1" ht="15.75" x14ac:dyDescent="0.25">
      <c r="B34" s="33" t="s">
        <v>105</v>
      </c>
      <c r="C34" s="33">
        <v>15</v>
      </c>
      <c r="D34" s="104">
        <v>0</v>
      </c>
      <c r="E34" s="83"/>
    </row>
    <row r="35" spans="2:5" s="82" customFormat="1" ht="31.5" x14ac:dyDescent="0.25">
      <c r="B35" s="33" t="s">
        <v>106</v>
      </c>
      <c r="C35" s="33">
        <v>25</v>
      </c>
      <c r="D35" s="105"/>
      <c r="E35" s="83"/>
    </row>
    <row r="36" spans="2:5" s="82" customFormat="1" ht="30.75" customHeight="1" x14ac:dyDescent="0.25">
      <c r="D36" s="37">
        <f>SUM(D3:D35)</f>
        <v>70</v>
      </c>
    </row>
    <row r="37" spans="2:5" s="82" customFormat="1" x14ac:dyDescent="0.25"/>
    <row r="38" spans="2:5" s="82" customFormat="1" x14ac:dyDescent="0.25"/>
    <row r="39" spans="2:5" s="82" customFormat="1" x14ac:dyDescent="0.25"/>
    <row r="40" spans="2:5" s="82" customFormat="1" x14ac:dyDescent="0.25"/>
    <row r="41" spans="2:5" s="82" customFormat="1" x14ac:dyDescent="0.25"/>
    <row r="42" spans="2:5" s="82" customFormat="1" x14ac:dyDescent="0.25"/>
    <row r="43" spans="2:5" s="82" customFormat="1" x14ac:dyDescent="0.25"/>
    <row r="44" spans="2:5" s="82" customFormat="1" x14ac:dyDescent="0.25"/>
    <row r="45" spans="2:5" s="82" customFormat="1" x14ac:dyDescent="0.25"/>
    <row r="46" spans="2:5" s="82" customFormat="1" x14ac:dyDescent="0.25"/>
    <row r="47" spans="2:5" s="82" customFormat="1" x14ac:dyDescent="0.25"/>
    <row r="48" spans="2:5" s="82" customFormat="1" x14ac:dyDescent="0.25"/>
    <row r="49" s="82" customFormat="1" x14ac:dyDescent="0.25"/>
    <row r="50" s="82" customFormat="1" x14ac:dyDescent="0.25"/>
    <row r="51" s="82" customFormat="1" x14ac:dyDescent="0.25"/>
    <row r="52" s="82" customFormat="1" x14ac:dyDescent="0.25"/>
    <row r="53" s="82" customFormat="1" x14ac:dyDescent="0.25"/>
    <row r="54" s="82" customFormat="1" x14ac:dyDescent="0.25"/>
    <row r="55" s="82" customFormat="1" x14ac:dyDescent="0.25"/>
    <row r="56" s="82" customFormat="1" x14ac:dyDescent="0.25"/>
    <row r="57" s="82" customFormat="1" x14ac:dyDescent="0.25"/>
    <row r="58" s="82" customFormat="1" x14ac:dyDescent="0.25"/>
    <row r="59" s="82" customFormat="1" x14ac:dyDescent="0.25"/>
    <row r="60" s="82" customFormat="1" x14ac:dyDescent="0.25"/>
    <row r="61" s="82" customFormat="1" x14ac:dyDescent="0.25"/>
    <row r="62" s="82" customFormat="1" x14ac:dyDescent="0.25"/>
    <row r="63" s="82" customFormat="1" x14ac:dyDescent="0.25"/>
    <row r="64" s="82" customFormat="1" x14ac:dyDescent="0.25"/>
    <row r="65" s="82" customFormat="1" x14ac:dyDescent="0.25"/>
    <row r="66" s="82" customFormat="1" x14ac:dyDescent="0.25"/>
    <row r="67" s="82" customFormat="1" x14ac:dyDescent="0.25"/>
    <row r="68" s="82" customFormat="1" x14ac:dyDescent="0.25"/>
    <row r="69" s="82" customFormat="1" x14ac:dyDescent="0.25"/>
    <row r="70" s="82" customFormat="1" x14ac:dyDescent="0.25"/>
    <row r="71" s="82" customFormat="1" x14ac:dyDescent="0.25"/>
    <row r="72" s="82" customFormat="1" x14ac:dyDescent="0.25"/>
    <row r="73" s="82" customFormat="1" x14ac:dyDescent="0.25"/>
    <row r="74" s="82" customFormat="1" x14ac:dyDescent="0.25"/>
    <row r="75" s="82" customFormat="1" x14ac:dyDescent="0.25"/>
    <row r="76" s="82" customFormat="1" x14ac:dyDescent="0.25"/>
    <row r="77" s="82" customFormat="1" x14ac:dyDescent="0.25"/>
    <row r="78" s="82" customFormat="1" x14ac:dyDescent="0.25"/>
    <row r="79" s="82" customFormat="1" x14ac:dyDescent="0.25"/>
    <row r="80" s="82" customFormat="1" x14ac:dyDescent="0.25"/>
    <row r="81" s="82" customFormat="1" x14ac:dyDescent="0.25"/>
    <row r="82" s="82" customFormat="1" x14ac:dyDescent="0.25"/>
    <row r="83" s="82" customFormat="1" x14ac:dyDescent="0.25"/>
    <row r="84" s="82" customFormat="1" x14ac:dyDescent="0.25"/>
    <row r="85" s="82" customFormat="1" x14ac:dyDescent="0.25"/>
    <row r="86" s="82" customFormat="1" x14ac:dyDescent="0.25"/>
    <row r="87" s="82" customFormat="1" x14ac:dyDescent="0.25"/>
    <row r="88" s="82" customFormat="1" x14ac:dyDescent="0.25"/>
    <row r="89" s="82" customFormat="1" x14ac:dyDescent="0.25"/>
    <row r="90" s="82" customFormat="1" x14ac:dyDescent="0.25"/>
    <row r="91" s="82" customFormat="1" x14ac:dyDescent="0.25"/>
    <row r="92" s="82" customFormat="1" x14ac:dyDescent="0.25"/>
    <row r="93" s="82" customFormat="1" x14ac:dyDescent="0.25"/>
    <row r="94" s="82" customFormat="1" x14ac:dyDescent="0.25"/>
    <row r="95" s="82" customFormat="1" x14ac:dyDescent="0.25"/>
    <row r="96" s="82" customFormat="1" x14ac:dyDescent="0.25"/>
    <row r="97" s="82" customFormat="1" x14ac:dyDescent="0.25"/>
    <row r="98" s="82" customFormat="1" x14ac:dyDescent="0.25"/>
    <row r="99" s="82" customFormat="1" x14ac:dyDescent="0.25"/>
    <row r="100" s="82" customFormat="1" x14ac:dyDescent="0.25"/>
    <row r="101" s="82" customFormat="1" x14ac:dyDescent="0.25"/>
    <row r="102" s="82" customFormat="1" x14ac:dyDescent="0.25"/>
    <row r="103" s="82" customFormat="1" x14ac:dyDescent="0.25"/>
    <row r="104" s="82" customFormat="1" x14ac:dyDescent="0.25"/>
    <row r="105" s="82" customFormat="1" x14ac:dyDescent="0.25"/>
    <row r="106" s="82" customFormat="1" x14ac:dyDescent="0.25"/>
    <row r="107" s="82" customFormat="1" x14ac:dyDescent="0.25"/>
    <row r="108" s="82" customFormat="1" x14ac:dyDescent="0.25"/>
    <row r="109" s="82" customFormat="1" x14ac:dyDescent="0.25"/>
    <row r="110" s="82" customFormat="1" x14ac:dyDescent="0.25"/>
    <row r="111" s="82" customFormat="1" x14ac:dyDescent="0.25"/>
    <row r="112" s="82" customFormat="1" x14ac:dyDescent="0.25"/>
    <row r="113" s="82" customFormat="1" x14ac:dyDescent="0.25"/>
    <row r="114" s="82" customFormat="1" x14ac:dyDescent="0.25"/>
    <row r="115" s="82" customFormat="1" x14ac:dyDescent="0.25"/>
    <row r="116" s="82" customFormat="1" x14ac:dyDescent="0.25"/>
    <row r="117" s="82" customFormat="1" x14ac:dyDescent="0.25"/>
    <row r="118" s="82" customFormat="1" x14ac:dyDescent="0.25"/>
    <row r="119" s="82" customFormat="1" x14ac:dyDescent="0.25"/>
    <row r="120" s="82" customFormat="1" x14ac:dyDescent="0.25"/>
    <row r="121" s="82" customFormat="1" x14ac:dyDescent="0.25"/>
    <row r="122" s="82" customFormat="1" x14ac:dyDescent="0.25"/>
    <row r="123" s="82" customFormat="1" x14ac:dyDescent="0.25"/>
    <row r="124" s="82" customFormat="1" x14ac:dyDescent="0.25"/>
    <row r="125" s="82" customFormat="1" x14ac:dyDescent="0.25"/>
    <row r="126" s="82" customFormat="1" x14ac:dyDescent="0.25"/>
    <row r="127" s="82" customFormat="1" x14ac:dyDescent="0.25"/>
    <row r="128" s="82" customFormat="1" x14ac:dyDescent="0.25"/>
    <row r="129" s="82" customFormat="1" x14ac:dyDescent="0.25"/>
    <row r="130" s="82" customFormat="1" x14ac:dyDescent="0.25"/>
    <row r="131" s="82" customFormat="1" x14ac:dyDescent="0.25"/>
    <row r="132" s="82" customFormat="1" x14ac:dyDescent="0.25"/>
    <row r="133" s="82" customFormat="1" x14ac:dyDescent="0.25"/>
    <row r="134" s="82" customFormat="1" x14ac:dyDescent="0.25"/>
  </sheetData>
  <mergeCells count="14">
    <mergeCell ref="D14:D15"/>
    <mergeCell ref="B2:E2"/>
    <mergeCell ref="D4:D5"/>
    <mergeCell ref="D7:D8"/>
    <mergeCell ref="D10:D11"/>
    <mergeCell ref="B12:E12"/>
    <mergeCell ref="D31:D32"/>
    <mergeCell ref="D34:D35"/>
    <mergeCell ref="D17:D18"/>
    <mergeCell ref="B19:E19"/>
    <mergeCell ref="D21:D22"/>
    <mergeCell ref="D24:D25"/>
    <mergeCell ref="D27:D28"/>
    <mergeCell ref="B29:E29"/>
  </mergeCells>
  <pageMargins left="0.7" right="0.7" top="0.75" bottom="0.75" header="0.3" footer="0.3"/>
  <pageSetup orientation="portrait" horizontalDpi="4294967295" verticalDpi="4294967295"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AG84"/>
  <sheetViews>
    <sheetView tabSelected="1" zoomScale="85" zoomScaleNormal="85" workbookViewId="0">
      <pane xSplit="3" ySplit="4" topLeftCell="I5" activePane="bottomRight" state="frozen"/>
      <selection pane="topRight" activeCell="D1" sqref="D1"/>
      <selection pane="bottomLeft" activeCell="A5" sqref="A5"/>
      <selection pane="bottomRight" activeCell="C50" sqref="C50"/>
    </sheetView>
  </sheetViews>
  <sheetFormatPr baseColWidth="10" defaultColWidth="11.42578125" defaultRowHeight="15" x14ac:dyDescent="0.25"/>
  <cols>
    <col min="1" max="1" width="2.28515625" style="46" customWidth="1"/>
    <col min="2" max="2" width="22.85546875" style="43" customWidth="1"/>
    <col min="3" max="3" width="20.5703125" style="41" bestFit="1" customWidth="1"/>
    <col min="4" max="4" width="24" style="40" customWidth="1"/>
    <col min="5" max="5" width="9.7109375" style="41" bestFit="1" customWidth="1"/>
    <col min="6" max="6" width="11.5703125" style="41" bestFit="1" customWidth="1"/>
    <col min="7" max="7" width="12" style="41" bestFit="1" customWidth="1"/>
    <col min="8" max="8" width="15.5703125" style="41" customWidth="1"/>
    <col min="9" max="9" width="12" style="41" customWidth="1"/>
    <col min="10" max="10" width="21.140625" style="40" customWidth="1"/>
    <col min="11" max="12" width="11.42578125" style="41"/>
    <col min="13" max="13" width="13.28515625" style="41" customWidth="1"/>
    <col min="14" max="14" width="15.140625" style="41" customWidth="1"/>
    <col min="15" max="15" width="21.85546875" style="41" customWidth="1"/>
    <col min="16" max="17" width="11.42578125" style="40"/>
    <col min="18" max="33" width="11.42578125" style="46"/>
    <col min="34" max="16384" width="11.42578125" style="40"/>
  </cols>
  <sheetData>
    <row r="1" spans="1:33" s="46" customFormat="1" ht="11.25" customHeight="1" x14ac:dyDescent="0.35">
      <c r="B1" s="48"/>
      <c r="C1" s="47"/>
      <c r="E1" s="47"/>
      <c r="F1" s="47"/>
      <c r="G1" s="47"/>
      <c r="H1" s="47"/>
      <c r="I1" s="47"/>
      <c r="K1" s="47"/>
      <c r="L1" s="47"/>
      <c r="M1" s="47"/>
      <c r="N1" s="47"/>
      <c r="O1" s="47"/>
    </row>
    <row r="2" spans="1:33" ht="34.5" customHeight="1" x14ac:dyDescent="0.25">
      <c r="B2" s="94" t="s">
        <v>41</v>
      </c>
      <c r="C2" s="136" t="s">
        <v>124</v>
      </c>
      <c r="D2" s="136"/>
      <c r="E2" s="136"/>
      <c r="F2" s="136"/>
      <c r="G2" s="136"/>
      <c r="H2" s="136"/>
      <c r="I2" s="136"/>
      <c r="J2" s="136" t="s">
        <v>133</v>
      </c>
      <c r="K2" s="136"/>
      <c r="L2" s="136"/>
      <c r="M2" s="136"/>
      <c r="N2" s="136"/>
      <c r="O2" s="136"/>
      <c r="P2" s="136"/>
      <c r="Q2" s="136"/>
    </row>
    <row r="3" spans="1:33" ht="39" customHeight="1" x14ac:dyDescent="0.25">
      <c r="B3" s="94"/>
      <c r="C3" s="49" t="s">
        <v>49</v>
      </c>
      <c r="D3" s="94" t="s">
        <v>123</v>
      </c>
      <c r="E3" s="94"/>
      <c r="F3" s="94"/>
      <c r="G3" s="94"/>
      <c r="H3" s="94"/>
      <c r="I3" s="96" t="s">
        <v>8</v>
      </c>
      <c r="J3" s="94" t="s">
        <v>134</v>
      </c>
      <c r="K3" s="94"/>
      <c r="L3" s="94"/>
      <c r="M3" s="94"/>
      <c r="N3" s="94"/>
      <c r="O3" s="94" t="s">
        <v>135</v>
      </c>
      <c r="P3" s="137" t="s">
        <v>32</v>
      </c>
      <c r="Q3" s="138"/>
    </row>
    <row r="4" spans="1:33" s="41" customFormat="1" ht="60" x14ac:dyDescent="0.25">
      <c r="A4" s="47"/>
      <c r="B4" s="94"/>
      <c r="C4" s="49" t="s">
        <v>50</v>
      </c>
      <c r="D4" s="49" t="s">
        <v>42</v>
      </c>
      <c r="E4" s="49" t="s">
        <v>125</v>
      </c>
      <c r="F4" s="49" t="s">
        <v>126</v>
      </c>
      <c r="G4" s="49" t="s">
        <v>127</v>
      </c>
      <c r="H4" s="57" t="s">
        <v>128</v>
      </c>
      <c r="I4" s="97"/>
      <c r="J4" s="49" t="s">
        <v>42</v>
      </c>
      <c r="K4" s="49" t="s">
        <v>125</v>
      </c>
      <c r="L4" s="49" t="s">
        <v>126</v>
      </c>
      <c r="M4" s="49" t="s">
        <v>127</v>
      </c>
      <c r="N4" s="57" t="s">
        <v>128</v>
      </c>
      <c r="O4" s="94"/>
      <c r="P4" s="49" t="s">
        <v>45</v>
      </c>
      <c r="Q4" s="49" t="s">
        <v>46</v>
      </c>
      <c r="R4" s="47"/>
      <c r="S4" s="47"/>
      <c r="T4" s="47"/>
      <c r="U4" s="47"/>
      <c r="V4" s="47"/>
      <c r="W4" s="47"/>
      <c r="X4" s="47"/>
      <c r="Y4" s="47"/>
      <c r="Z4" s="47"/>
      <c r="AA4" s="47"/>
      <c r="AB4" s="47"/>
      <c r="AC4" s="47"/>
      <c r="AD4" s="47"/>
      <c r="AE4" s="47"/>
      <c r="AF4" s="47"/>
      <c r="AG4" s="47"/>
    </row>
    <row r="5" spans="1:33" ht="30" x14ac:dyDescent="0.25">
      <c r="B5" s="117" t="s">
        <v>139</v>
      </c>
      <c r="C5" s="131" t="str">
        <f>+'Experiencia (iradio)'!D15</f>
        <v>SI</v>
      </c>
      <c r="D5" s="44" t="s">
        <v>38</v>
      </c>
      <c r="E5" s="45" t="str">
        <f>+'Director (iradio)'!H6</f>
        <v>SI</v>
      </c>
      <c r="F5" s="45" t="str">
        <f>+'Financiero (iradio)'!H6</f>
        <v>SI</v>
      </c>
      <c r="G5" s="45" t="str">
        <f>+'Técnico (iradio)'!H6</f>
        <v>SI</v>
      </c>
      <c r="H5" s="45" t="str">
        <f>+'Administrativo (iradio)'!H6</f>
        <v>SI</v>
      </c>
      <c r="I5" s="123" t="s">
        <v>136</v>
      </c>
      <c r="J5" s="44" t="s">
        <v>43</v>
      </c>
      <c r="K5" s="45">
        <f>+'PONDERABLES (iradio)'!D4</f>
        <v>15</v>
      </c>
      <c r="L5" s="45">
        <f>+'PONDERABLES (iradio)'!D14</f>
        <v>25</v>
      </c>
      <c r="M5" s="45">
        <f>+'PONDERABLES (iradio)'!D21</f>
        <v>15</v>
      </c>
      <c r="N5" s="45">
        <f>+'PONDERABLES (iradio)'!D31</f>
        <v>25</v>
      </c>
      <c r="O5" s="126">
        <v>100</v>
      </c>
      <c r="P5" s="127">
        <f>+SUM(K5:O11)</f>
        <v>250</v>
      </c>
      <c r="Q5" s="134" t="s">
        <v>136</v>
      </c>
    </row>
    <row r="6" spans="1:33" x14ac:dyDescent="0.25">
      <c r="B6" s="118"/>
      <c r="C6" s="132"/>
      <c r="D6" s="44" t="s">
        <v>39</v>
      </c>
      <c r="E6" s="45" t="str">
        <f>+'Director (iradio)'!H7</f>
        <v>SI</v>
      </c>
      <c r="F6" s="45" t="str">
        <f>+'Financiero (iradio)'!H7</f>
        <v>SI</v>
      </c>
      <c r="G6" s="45" t="str">
        <f>+'Técnico (iradio)'!H7</f>
        <v>SI</v>
      </c>
      <c r="H6" s="45" t="str">
        <f>+'Administrativo (iradio)'!H7</f>
        <v>SI</v>
      </c>
      <c r="I6" s="124"/>
      <c r="J6" s="44" t="s">
        <v>40</v>
      </c>
      <c r="K6" s="45">
        <f>+'PONDERABLES (iradio)'!D7</f>
        <v>50</v>
      </c>
      <c r="L6" s="45"/>
      <c r="M6" s="45">
        <f>+'PONDERABLES (iradio)'!D24</f>
        <v>20</v>
      </c>
      <c r="N6" s="45"/>
      <c r="O6" s="126"/>
      <c r="P6" s="127"/>
      <c r="Q6" s="135"/>
    </row>
    <row r="7" spans="1:33" x14ac:dyDescent="0.25">
      <c r="B7" s="118"/>
      <c r="C7" s="132"/>
      <c r="D7" s="44" t="s">
        <v>129</v>
      </c>
      <c r="E7" s="45" t="str">
        <f>+'Director (iradio)'!D10</f>
        <v>SI</v>
      </c>
      <c r="F7" s="45" t="str">
        <f>+'Financiero (iradio)'!D10</f>
        <v>SI</v>
      </c>
      <c r="G7" s="45" t="str">
        <f>+'Técnico (iradio)'!D10</f>
        <v>SI</v>
      </c>
      <c r="H7" s="45" t="str">
        <f>+'Administrativo (iradio)'!D11</f>
        <v>SI</v>
      </c>
      <c r="I7" s="124"/>
      <c r="J7" s="44" t="s">
        <v>44</v>
      </c>
      <c r="K7" s="45">
        <f>+'PONDERABLES (iradio)'!D10</f>
        <v>0</v>
      </c>
      <c r="L7" s="45">
        <f>+'PONDERABLES (iradio)'!D17</f>
        <v>0</v>
      </c>
      <c r="M7" s="45">
        <f>+'PONDERABLES (iradio)'!D27</f>
        <v>0</v>
      </c>
      <c r="N7" s="45">
        <f>+'PONDERABLES (iradio)'!D34</f>
        <v>0</v>
      </c>
      <c r="O7" s="126"/>
      <c r="P7" s="127"/>
      <c r="Q7" s="135"/>
    </row>
    <row r="8" spans="1:33" x14ac:dyDescent="0.25">
      <c r="B8" s="118"/>
      <c r="C8" s="132"/>
      <c r="D8" s="44" t="s">
        <v>130</v>
      </c>
      <c r="E8" s="45" t="str">
        <f>+'Director (iradio)'!D11</f>
        <v>SI</v>
      </c>
      <c r="F8" s="45" t="str">
        <f>+'Financiero (iradio)'!D11</f>
        <v>SI</v>
      </c>
      <c r="G8" s="45" t="str">
        <f>+'Técnico (iradio)'!D11</f>
        <v>SI</v>
      </c>
      <c r="H8" s="45" t="str">
        <f>+'Administrativo (iradio)'!D12</f>
        <v>SI</v>
      </c>
      <c r="I8" s="124"/>
      <c r="J8" s="59"/>
      <c r="K8" s="45"/>
      <c r="L8" s="45"/>
      <c r="M8" s="45"/>
      <c r="N8" s="45"/>
      <c r="O8" s="126"/>
      <c r="P8" s="127"/>
      <c r="Q8" s="135"/>
    </row>
    <row r="9" spans="1:33" x14ac:dyDescent="0.25">
      <c r="B9" s="118"/>
      <c r="C9" s="132"/>
      <c r="D9" s="44" t="s">
        <v>131</v>
      </c>
      <c r="E9" s="45" t="str">
        <f>+'Director (iradio)'!D12</f>
        <v>SI</v>
      </c>
      <c r="F9" s="45" t="str">
        <f>+'Financiero (iradio)'!D12</f>
        <v>SI</v>
      </c>
      <c r="G9" s="45" t="str">
        <f>+'Técnico (iradio)'!D12</f>
        <v>SI</v>
      </c>
      <c r="H9" s="45" t="str">
        <f>+'Administrativo (iradio)'!D13</f>
        <v>SI</v>
      </c>
      <c r="I9" s="124"/>
      <c r="J9" s="59"/>
      <c r="K9" s="45"/>
      <c r="L9" s="45"/>
      <c r="M9" s="45"/>
      <c r="N9" s="45"/>
      <c r="O9" s="126"/>
      <c r="P9" s="127"/>
      <c r="Q9" s="135"/>
    </row>
    <row r="10" spans="1:33" x14ac:dyDescent="0.25">
      <c r="B10" s="118"/>
      <c r="C10" s="132"/>
      <c r="D10" s="44" t="s">
        <v>37</v>
      </c>
      <c r="E10" s="45" t="str">
        <f>+'Director (iradio)'!E30</f>
        <v>SI</v>
      </c>
      <c r="F10" s="45" t="str">
        <f>+'Financiero (iradio)'!E28</f>
        <v>SI</v>
      </c>
      <c r="G10" s="45" t="str">
        <f>+'Técnico (iradio)'!E31</f>
        <v>SI</v>
      </c>
      <c r="H10" s="45" t="str">
        <f>+'Administrativo (iradio)'!E29</f>
        <v>SI</v>
      </c>
      <c r="I10" s="124"/>
      <c r="J10" s="59"/>
      <c r="K10" s="45"/>
      <c r="L10" s="45"/>
      <c r="M10" s="45"/>
      <c r="N10" s="45"/>
      <c r="O10" s="126"/>
      <c r="P10" s="127"/>
      <c r="Q10" s="135"/>
    </row>
    <row r="11" spans="1:33" x14ac:dyDescent="0.25">
      <c r="B11" s="119"/>
      <c r="C11" s="133"/>
      <c r="D11" s="44" t="s">
        <v>40</v>
      </c>
      <c r="E11" s="45" t="str">
        <f>+'Director (iradio)'!E33</f>
        <v>SI</v>
      </c>
      <c r="F11" s="45"/>
      <c r="G11" s="45" t="str">
        <f>+'Técnico (iradio)'!E34</f>
        <v>SI</v>
      </c>
      <c r="H11" s="45"/>
      <c r="I11" s="125"/>
      <c r="J11" s="59"/>
      <c r="K11" s="45"/>
      <c r="L11" s="45"/>
      <c r="M11" s="45"/>
      <c r="N11" s="60"/>
      <c r="O11" s="126"/>
      <c r="P11" s="127"/>
      <c r="Q11" s="135"/>
    </row>
    <row r="12" spans="1:33" ht="15" customHeight="1" x14ac:dyDescent="0.25">
      <c r="B12" s="117" t="s">
        <v>223</v>
      </c>
      <c r="C12" s="131" t="str">
        <f>+'Experiencia (Dico)'!D15</f>
        <v>NO</v>
      </c>
      <c r="D12" s="44" t="s">
        <v>38</v>
      </c>
      <c r="E12" s="45" t="str">
        <f>+'Director (Dico)'!H6</f>
        <v>SI</v>
      </c>
      <c r="F12" s="89" t="str">
        <f>+'Financiero (Dico)'!H6</f>
        <v>SI</v>
      </c>
      <c r="G12" s="89" t="str">
        <f>+'Técnico (Dico)'!H6</f>
        <v>SI</v>
      </c>
      <c r="H12" s="89" t="str">
        <f>+'Administrativo (Dico)'!H6</f>
        <v>SI</v>
      </c>
      <c r="I12" s="123" t="s">
        <v>150</v>
      </c>
      <c r="J12" s="44" t="s">
        <v>43</v>
      </c>
      <c r="K12" s="45">
        <f>+'PONDERABLES (Dico)'!D4</f>
        <v>0</v>
      </c>
      <c r="L12" s="45">
        <f>+'PONDERABLES (Dico)'!D14</f>
        <v>0</v>
      </c>
      <c r="M12" s="45">
        <f>+'PONDERABLES (Dico)'!D21</f>
        <v>0</v>
      </c>
      <c r="N12" s="45">
        <f>+'PONDERABLES (Dico)'!D31</f>
        <v>0</v>
      </c>
      <c r="O12" s="126">
        <v>100</v>
      </c>
      <c r="P12" s="127">
        <f>+SUM(K12:O18)</f>
        <v>150</v>
      </c>
      <c r="Q12" s="128" t="s">
        <v>150</v>
      </c>
    </row>
    <row r="13" spans="1:33" ht="15" customHeight="1" x14ac:dyDescent="0.25">
      <c r="B13" s="118"/>
      <c r="C13" s="132"/>
      <c r="D13" s="44" t="s">
        <v>39</v>
      </c>
      <c r="E13" s="45" t="str">
        <f>+'Director (Dico)'!H7</f>
        <v>SI</v>
      </c>
      <c r="F13" s="89" t="str">
        <f>+'Financiero (Dico)'!H7</f>
        <v>SI</v>
      </c>
      <c r="G13" s="89" t="str">
        <f>+'Técnico (Dico)'!H7</f>
        <v>SI</v>
      </c>
      <c r="H13" s="89" t="str">
        <f>+'Administrativo (Dico)'!H7</f>
        <v>SI</v>
      </c>
      <c r="I13" s="124"/>
      <c r="J13" s="44" t="s">
        <v>40</v>
      </c>
      <c r="K13" s="45">
        <f>+'PONDERABLES (Dico)'!D7</f>
        <v>50</v>
      </c>
      <c r="L13" s="45"/>
      <c r="M13" s="45">
        <f>+'PONDERABLES (Dico)'!D24</f>
        <v>0</v>
      </c>
      <c r="N13" s="45"/>
      <c r="O13" s="126"/>
      <c r="P13" s="127"/>
      <c r="Q13" s="129"/>
    </row>
    <row r="14" spans="1:33" ht="15" customHeight="1" x14ac:dyDescent="0.25">
      <c r="B14" s="118"/>
      <c r="C14" s="132"/>
      <c r="D14" s="44" t="s">
        <v>129</v>
      </c>
      <c r="E14" s="45" t="str">
        <f>+'Director (Dico)'!D10</f>
        <v>SI</v>
      </c>
      <c r="F14" s="89" t="str">
        <f>+'Financiero (Dico)'!D10</f>
        <v>SI</v>
      </c>
      <c r="G14" s="89" t="str">
        <f>+'Técnico (Dico)'!D10</f>
        <v>NO</v>
      </c>
      <c r="H14" s="89" t="str">
        <f>+'Administrativo (Dico)'!D11</f>
        <v>SI</v>
      </c>
      <c r="I14" s="124"/>
      <c r="J14" s="44" t="s">
        <v>44</v>
      </c>
      <c r="K14" s="45">
        <f>+'PONDERABLES (Dico)'!D10</f>
        <v>0</v>
      </c>
      <c r="L14" s="45">
        <f>+'PONDERABLES (Dico)'!D17</f>
        <v>0</v>
      </c>
      <c r="M14" s="45">
        <f>+'PONDERABLES (Dico)'!D27</f>
        <v>0</v>
      </c>
      <c r="N14" s="45">
        <f>+'PONDERABLES (Dico)'!D34</f>
        <v>0</v>
      </c>
      <c r="O14" s="126"/>
      <c r="P14" s="127"/>
      <c r="Q14" s="129"/>
    </row>
    <row r="15" spans="1:33" ht="15" customHeight="1" x14ac:dyDescent="0.25">
      <c r="B15" s="118"/>
      <c r="C15" s="132"/>
      <c r="D15" s="44" t="s">
        <v>130</v>
      </c>
      <c r="E15" s="45" t="str">
        <f>+'Director (Dico)'!D11</f>
        <v>SI</v>
      </c>
      <c r="F15" s="89" t="str">
        <f>+'Financiero (Dico)'!D11</f>
        <v>SI</v>
      </c>
      <c r="G15" s="89" t="str">
        <f>+'Técnico (Dico)'!D11</f>
        <v>SI</v>
      </c>
      <c r="H15" s="89" t="str">
        <f>+'Administrativo (Dico)'!D12</f>
        <v>SI</v>
      </c>
      <c r="I15" s="124"/>
      <c r="J15" s="59"/>
      <c r="K15" s="45"/>
      <c r="L15" s="45"/>
      <c r="M15" s="45"/>
      <c r="N15" s="45"/>
      <c r="O15" s="126"/>
      <c r="P15" s="127"/>
      <c r="Q15" s="129"/>
    </row>
    <row r="16" spans="1:33" ht="15" customHeight="1" x14ac:dyDescent="0.25">
      <c r="B16" s="118"/>
      <c r="C16" s="132"/>
      <c r="D16" s="44" t="s">
        <v>131</v>
      </c>
      <c r="E16" s="45" t="str">
        <f>+'Director (Dico)'!D12</f>
        <v>SI</v>
      </c>
      <c r="F16" s="89" t="str">
        <f>+'Financiero (Dico)'!D12</f>
        <v>SI</v>
      </c>
      <c r="G16" s="89" t="str">
        <f>+'Técnico (Dico)'!D12</f>
        <v>SI</v>
      </c>
      <c r="H16" s="89" t="str">
        <f>+'Administrativo (Dico)'!D13</f>
        <v>SI</v>
      </c>
      <c r="I16" s="124"/>
      <c r="J16" s="59"/>
      <c r="K16" s="45"/>
      <c r="L16" s="45"/>
      <c r="M16" s="45"/>
      <c r="N16" s="45"/>
      <c r="O16" s="126"/>
      <c r="P16" s="127"/>
      <c r="Q16" s="129"/>
    </row>
    <row r="17" spans="2:17" ht="15" customHeight="1" x14ac:dyDescent="0.25">
      <c r="B17" s="118"/>
      <c r="C17" s="132"/>
      <c r="D17" s="44" t="s">
        <v>37</v>
      </c>
      <c r="E17" s="45" t="str">
        <f>+'Director (Dico)'!E30</f>
        <v>SI</v>
      </c>
      <c r="F17" s="89" t="str">
        <f>+'Financiero (Dico)'!E28</f>
        <v>NO</v>
      </c>
      <c r="G17" s="89" t="str">
        <f>+'Técnico (Dico)'!E31</f>
        <v>NO</v>
      </c>
      <c r="H17" s="89" t="str">
        <f>+'Administrativo (Dico)'!E29</f>
        <v>NO</v>
      </c>
      <c r="I17" s="124"/>
      <c r="J17" s="59"/>
      <c r="K17" s="45"/>
      <c r="L17" s="45"/>
      <c r="M17" s="45"/>
      <c r="N17" s="45"/>
      <c r="O17" s="126"/>
      <c r="P17" s="127"/>
      <c r="Q17" s="129"/>
    </row>
    <row r="18" spans="2:17" s="46" customFormat="1" ht="15" customHeight="1" x14ac:dyDescent="0.25">
      <c r="B18" s="119"/>
      <c r="C18" s="133"/>
      <c r="D18" s="44" t="s">
        <v>40</v>
      </c>
      <c r="E18" s="45" t="str">
        <f>+'Director (Dico)'!E33</f>
        <v>SI</v>
      </c>
      <c r="F18" s="45"/>
      <c r="G18" s="89" t="str">
        <f>+'Técnico (Dico)'!E34</f>
        <v>NO</v>
      </c>
      <c r="H18" s="45"/>
      <c r="I18" s="125"/>
      <c r="J18" s="59"/>
      <c r="K18" s="45"/>
      <c r="L18" s="45"/>
      <c r="M18" s="45"/>
      <c r="N18" s="45"/>
      <c r="O18" s="126"/>
      <c r="P18" s="127"/>
      <c r="Q18" s="129"/>
    </row>
    <row r="19" spans="2:17" s="46" customFormat="1" ht="30" x14ac:dyDescent="0.25">
      <c r="B19" s="117" t="s">
        <v>263</v>
      </c>
      <c r="C19" s="120" t="str">
        <f>+'Experiencia (Huawei)'!D15</f>
        <v>NO</v>
      </c>
      <c r="D19" s="44" t="s">
        <v>38</v>
      </c>
      <c r="E19" s="61" t="str">
        <f>+'Director (Huawei)'!H6</f>
        <v>NO</v>
      </c>
      <c r="F19" s="61" t="str">
        <f>+'Financiero (Huawei)'!H6</f>
        <v>SI</v>
      </c>
      <c r="G19" s="61" t="str">
        <f>+'Técnico (Huawei)'!H6</f>
        <v>SI</v>
      </c>
      <c r="H19" s="61" t="str">
        <f>+'Administrativo (Huawei)'!H6</f>
        <v>NO</v>
      </c>
      <c r="I19" s="123" t="s">
        <v>150</v>
      </c>
      <c r="J19" s="44" t="s">
        <v>43</v>
      </c>
      <c r="K19" s="45">
        <f>+'PONDERABLES (Huawei)'!D4</f>
        <v>0</v>
      </c>
      <c r="L19" s="45">
        <f>+'PONDERABLES (Huawei)'!D14</f>
        <v>0</v>
      </c>
      <c r="M19" s="45">
        <f>+'PONDERABLES (Huawei)'!D21</f>
        <v>0</v>
      </c>
      <c r="N19" s="45">
        <f>+'PONDERABLES (Huawei)'!D31</f>
        <v>0</v>
      </c>
      <c r="O19" s="126">
        <v>0</v>
      </c>
      <c r="P19" s="127">
        <f>+SUM(K19:O25)</f>
        <v>30</v>
      </c>
      <c r="Q19" s="128" t="s">
        <v>150</v>
      </c>
    </row>
    <row r="20" spans="2:17" s="46" customFormat="1" x14ac:dyDescent="0.25">
      <c r="B20" s="118"/>
      <c r="C20" s="121"/>
      <c r="D20" s="44" t="s">
        <v>39</v>
      </c>
      <c r="E20" s="61" t="str">
        <f>+'Director (Huawei)'!H7</f>
        <v>NO</v>
      </c>
      <c r="F20" s="61" t="str">
        <f>+'Financiero (Huawei)'!H7</f>
        <v>SI</v>
      </c>
      <c r="G20" s="61" t="str">
        <f>+'Técnico (Huawei)'!H7</f>
        <v>SI</v>
      </c>
      <c r="H20" s="61" t="str">
        <f>+'Administrativo (Huawei)'!H7</f>
        <v>NO</v>
      </c>
      <c r="I20" s="124"/>
      <c r="J20" s="44" t="s">
        <v>40</v>
      </c>
      <c r="K20" s="45">
        <f>+'PONDERABLES (Huawei)'!D7</f>
        <v>0</v>
      </c>
      <c r="L20" s="45"/>
      <c r="M20" s="45">
        <f>+'PONDERABLES (Huawei)'!D24</f>
        <v>0</v>
      </c>
      <c r="N20" s="45"/>
      <c r="O20" s="126"/>
      <c r="P20" s="127"/>
      <c r="Q20" s="129"/>
    </row>
    <row r="21" spans="2:17" s="46" customFormat="1" x14ac:dyDescent="0.25">
      <c r="B21" s="118"/>
      <c r="C21" s="121"/>
      <c r="D21" s="44" t="s">
        <v>129</v>
      </c>
      <c r="E21" s="61" t="str">
        <f>+'Director (Huawei)'!D10</f>
        <v>NO</v>
      </c>
      <c r="F21" s="61" t="str">
        <f>+'Financiero (Huawei)'!D10</f>
        <v>NO</v>
      </c>
      <c r="G21" s="61" t="str">
        <f>+'Técnico (Huawei)'!D10</f>
        <v>NO</v>
      </c>
      <c r="H21" s="61" t="str">
        <f>+'Administrativo (Huawei)'!D11</f>
        <v>NO</v>
      </c>
      <c r="I21" s="124"/>
      <c r="J21" s="44" t="s">
        <v>44</v>
      </c>
      <c r="K21" s="45">
        <f>+'PONDERABLES (Huawei)'!D10</f>
        <v>15</v>
      </c>
      <c r="L21" s="45">
        <f>+'PONDERABLES (Huawei)'!D17</f>
        <v>0</v>
      </c>
      <c r="M21" s="45">
        <f>+'PONDERABLES (Huawei)'!D27</f>
        <v>15</v>
      </c>
      <c r="N21" s="45">
        <f>+'PONDERABLES (Huawei)'!D34</f>
        <v>0</v>
      </c>
      <c r="O21" s="126"/>
      <c r="P21" s="127"/>
      <c r="Q21" s="129"/>
    </row>
    <row r="22" spans="2:17" s="46" customFormat="1" x14ac:dyDescent="0.25">
      <c r="B22" s="118"/>
      <c r="C22" s="121"/>
      <c r="D22" s="44" t="s">
        <v>130</v>
      </c>
      <c r="E22" s="61" t="str">
        <f>+'Director (Huawei)'!D11</f>
        <v>NO</v>
      </c>
      <c r="F22" s="61" t="str">
        <f>+'Financiero (Huawei)'!D11</f>
        <v>NO</v>
      </c>
      <c r="G22" s="61" t="str">
        <f>+'Técnico (Huawei)'!D11</f>
        <v>NO</v>
      </c>
      <c r="H22" s="61" t="str">
        <f>+'Administrativo (Huawei)'!D12</f>
        <v>NO</v>
      </c>
      <c r="I22" s="124"/>
      <c r="J22" s="59"/>
      <c r="K22" s="45"/>
      <c r="L22" s="45"/>
      <c r="M22" s="45"/>
      <c r="N22" s="45"/>
      <c r="O22" s="126"/>
      <c r="P22" s="127"/>
      <c r="Q22" s="129"/>
    </row>
    <row r="23" spans="2:17" s="46" customFormat="1" x14ac:dyDescent="0.25">
      <c r="B23" s="118"/>
      <c r="C23" s="121"/>
      <c r="D23" s="44" t="s">
        <v>131</v>
      </c>
      <c r="E23" s="61" t="str">
        <f>+'Director (Huawei)'!D12</f>
        <v>NO</v>
      </c>
      <c r="F23" s="61" t="str">
        <f>+'Financiero (Huawei)'!D12</f>
        <v>NO</v>
      </c>
      <c r="G23" s="61" t="str">
        <f>+'Técnico (Huawei)'!D12</f>
        <v>NO</v>
      </c>
      <c r="H23" s="61" t="str">
        <f>+'Administrativo (Huawei)'!D13</f>
        <v>NO</v>
      </c>
      <c r="I23" s="124"/>
      <c r="J23" s="59"/>
      <c r="K23" s="45"/>
      <c r="L23" s="45"/>
      <c r="M23" s="45"/>
      <c r="N23" s="45"/>
      <c r="O23" s="126"/>
      <c r="P23" s="127"/>
      <c r="Q23" s="129"/>
    </row>
    <row r="24" spans="2:17" s="46" customFormat="1" x14ac:dyDescent="0.25">
      <c r="B24" s="118"/>
      <c r="C24" s="121"/>
      <c r="D24" s="44" t="s">
        <v>37</v>
      </c>
      <c r="E24" s="61" t="str">
        <f>+'Director (Huawei)'!E30</f>
        <v>NO</v>
      </c>
      <c r="F24" s="61" t="str">
        <f>+'Financiero (Huawei)'!E28</f>
        <v>NO</v>
      </c>
      <c r="G24" s="61" t="str">
        <f>+'Técnico (Huawei)'!E31</f>
        <v>NO</v>
      </c>
      <c r="H24" s="61" t="str">
        <f>+'Administrativo (Huawei)'!E29</f>
        <v>NO</v>
      </c>
      <c r="I24" s="124"/>
      <c r="J24" s="59"/>
      <c r="K24" s="45"/>
      <c r="L24" s="45"/>
      <c r="M24" s="45"/>
      <c r="N24" s="45"/>
      <c r="O24" s="126"/>
      <c r="P24" s="127"/>
      <c r="Q24" s="129"/>
    </row>
    <row r="25" spans="2:17" s="46" customFormat="1" x14ac:dyDescent="0.25">
      <c r="B25" s="119"/>
      <c r="C25" s="122"/>
      <c r="D25" s="44" t="s">
        <v>40</v>
      </c>
      <c r="E25" s="61" t="str">
        <f>+'Director (Huawei)'!E33</f>
        <v>NO</v>
      </c>
      <c r="F25" s="45"/>
      <c r="G25" s="61" t="str">
        <f>+'Técnico (Huawei)'!E34</f>
        <v>NO</v>
      </c>
      <c r="H25" s="45"/>
      <c r="I25" s="125"/>
      <c r="J25" s="59"/>
      <c r="K25" s="45"/>
      <c r="L25" s="45"/>
      <c r="M25" s="45"/>
      <c r="N25" s="45"/>
      <c r="O25" s="126"/>
      <c r="P25" s="127"/>
      <c r="Q25" s="129"/>
    </row>
    <row r="26" spans="2:17" s="46" customFormat="1" ht="30" x14ac:dyDescent="0.25">
      <c r="B26" s="117" t="s">
        <v>298</v>
      </c>
      <c r="C26" s="120" t="str">
        <f>+'Experiencia (Balum)'!D15</f>
        <v>NO</v>
      </c>
      <c r="D26" s="44" t="s">
        <v>38</v>
      </c>
      <c r="E26" s="61" t="str">
        <f>+'Director (Balum)'!H6</f>
        <v>SI</v>
      </c>
      <c r="F26" s="61" t="str">
        <f>+'Financiero (Balum)'!H6</f>
        <v>SI</v>
      </c>
      <c r="G26" s="61" t="str">
        <f>+'Técnico (Balum)'!H6</f>
        <v>SI</v>
      </c>
      <c r="H26" s="61" t="str">
        <f>+'Administrativo (Balum)'!H6</f>
        <v>SI</v>
      </c>
      <c r="I26" s="123" t="s">
        <v>150</v>
      </c>
      <c r="J26" s="44" t="s">
        <v>43</v>
      </c>
      <c r="K26" s="45">
        <f>+'PONDERABLES (Balum)'!D4</f>
        <v>25</v>
      </c>
      <c r="L26" s="45">
        <f>+'PONDERABLES (Balum)'!D14</f>
        <v>0</v>
      </c>
      <c r="M26" s="45">
        <f>+'PONDERABLES (Balum)'!D21</f>
        <v>15</v>
      </c>
      <c r="N26" s="45">
        <f>+'PONDERABLES (Balum)'!D31</f>
        <v>0</v>
      </c>
      <c r="O26" s="126">
        <v>100</v>
      </c>
      <c r="P26" s="127">
        <f>+SUM(K26:O32)</f>
        <v>210</v>
      </c>
      <c r="Q26" s="128" t="s">
        <v>150</v>
      </c>
    </row>
    <row r="27" spans="2:17" s="46" customFormat="1" x14ac:dyDescent="0.25">
      <c r="B27" s="118"/>
      <c r="C27" s="121"/>
      <c r="D27" s="44" t="s">
        <v>39</v>
      </c>
      <c r="E27" s="61" t="str">
        <f>+'Director (Balum)'!H7</f>
        <v>SI</v>
      </c>
      <c r="F27" s="61" t="str">
        <f>+'Financiero (Balum)'!H7</f>
        <v>SI</v>
      </c>
      <c r="G27" s="61" t="str">
        <f>+'Técnico (Balum)'!H7</f>
        <v>SI</v>
      </c>
      <c r="H27" s="61" t="str">
        <f>+'Administrativo (Balum)'!H7</f>
        <v>SI</v>
      </c>
      <c r="I27" s="124"/>
      <c r="J27" s="44" t="s">
        <v>40</v>
      </c>
      <c r="K27" s="45">
        <f>+'PONDERABLES (Balum)'!D7</f>
        <v>50</v>
      </c>
      <c r="L27" s="45"/>
      <c r="M27" s="45">
        <f>+'PONDERABLES (Balum)'!D24</f>
        <v>20</v>
      </c>
      <c r="N27" s="45"/>
      <c r="O27" s="126"/>
      <c r="P27" s="127"/>
      <c r="Q27" s="129"/>
    </row>
    <row r="28" spans="2:17" s="46" customFormat="1" x14ac:dyDescent="0.25">
      <c r="B28" s="118"/>
      <c r="C28" s="121"/>
      <c r="D28" s="44" t="s">
        <v>129</v>
      </c>
      <c r="E28" s="61" t="str">
        <f>+'Director (Balum)'!D10</f>
        <v>SI</v>
      </c>
      <c r="F28" s="61" t="str">
        <f>+'Financiero (Balum)'!D10</f>
        <v>SI</v>
      </c>
      <c r="G28" s="61" t="str">
        <f>+'Técnico (Balum)'!D10</f>
        <v>SI</v>
      </c>
      <c r="H28" s="61" t="str">
        <f>+'Administrativo (Balum)'!D11</f>
        <v>SI</v>
      </c>
      <c r="I28" s="124"/>
      <c r="J28" s="44" t="s">
        <v>44</v>
      </c>
      <c r="K28" s="45">
        <f>+'PONDERABLES (Balum)'!D10</f>
        <v>0</v>
      </c>
      <c r="L28" s="45">
        <f>+'PONDERABLES (Balum)'!D17</f>
        <v>0</v>
      </c>
      <c r="M28" s="45">
        <f>+'PONDERABLES (Balum)'!D27</f>
        <v>0</v>
      </c>
      <c r="N28" s="45">
        <f>+'PONDERABLES (Balum)'!D34</f>
        <v>0</v>
      </c>
      <c r="O28" s="126"/>
      <c r="P28" s="127"/>
      <c r="Q28" s="129"/>
    </row>
    <row r="29" spans="2:17" s="46" customFormat="1" x14ac:dyDescent="0.25">
      <c r="B29" s="118"/>
      <c r="C29" s="121"/>
      <c r="D29" s="44" t="s">
        <v>130</v>
      </c>
      <c r="E29" s="61" t="str">
        <f>+'Director (Balum)'!D11</f>
        <v>SI</v>
      </c>
      <c r="F29" s="61" t="str">
        <f>+'Financiero (Balum)'!D11</f>
        <v>SI</v>
      </c>
      <c r="G29" s="61" t="str">
        <f>+'Técnico (Balum)'!D11</f>
        <v>SI</v>
      </c>
      <c r="H29" s="45"/>
      <c r="I29" s="124"/>
      <c r="J29" s="59"/>
      <c r="K29" s="45"/>
      <c r="L29" s="45"/>
      <c r="M29" s="45"/>
      <c r="N29" s="45"/>
      <c r="O29" s="126"/>
      <c r="P29" s="127"/>
      <c r="Q29" s="129"/>
    </row>
    <row r="30" spans="2:17" s="46" customFormat="1" x14ac:dyDescent="0.25">
      <c r="B30" s="118"/>
      <c r="C30" s="121"/>
      <c r="D30" s="44" t="s">
        <v>131</v>
      </c>
      <c r="E30" s="61" t="str">
        <f>+'Director (Balum)'!D12</f>
        <v>SI</v>
      </c>
      <c r="F30" s="61" t="str">
        <f>+'Financiero (Balum)'!D12</f>
        <v>SI</v>
      </c>
      <c r="G30" s="61" t="str">
        <f>+'Técnico (Balum)'!D12</f>
        <v>SI</v>
      </c>
      <c r="H30" s="61" t="str">
        <f>+'Administrativo (Balum)'!D13</f>
        <v>SI</v>
      </c>
      <c r="I30" s="124"/>
      <c r="J30" s="59"/>
      <c r="K30" s="45"/>
      <c r="L30" s="45"/>
      <c r="M30" s="45"/>
      <c r="N30" s="45"/>
      <c r="O30" s="126"/>
      <c r="P30" s="127"/>
      <c r="Q30" s="129"/>
    </row>
    <row r="31" spans="2:17" s="46" customFormat="1" x14ac:dyDescent="0.25">
      <c r="B31" s="118"/>
      <c r="C31" s="121"/>
      <c r="D31" s="44" t="s">
        <v>37</v>
      </c>
      <c r="E31" s="61" t="str">
        <f>+'Director (Balum)'!E31</f>
        <v>SI</v>
      </c>
      <c r="F31" s="61" t="str">
        <f>+'Financiero (Balum)'!E28</f>
        <v>NO</v>
      </c>
      <c r="G31" s="61" t="str">
        <f>+'Técnico (Balum)'!E31</f>
        <v>SI</v>
      </c>
      <c r="H31" s="61" t="str">
        <f>+'Administrativo (Balum)'!E29</f>
        <v>SI</v>
      </c>
      <c r="I31" s="124"/>
      <c r="J31" s="59"/>
      <c r="K31" s="45"/>
      <c r="L31" s="45"/>
      <c r="M31" s="45"/>
      <c r="N31" s="45"/>
      <c r="O31" s="126"/>
      <c r="P31" s="127"/>
      <c r="Q31" s="129"/>
    </row>
    <row r="32" spans="2:17" s="46" customFormat="1" x14ac:dyDescent="0.25">
      <c r="B32" s="119"/>
      <c r="C32" s="122"/>
      <c r="D32" s="44" t="s">
        <v>40</v>
      </c>
      <c r="E32" s="61" t="str">
        <f>+'Director (Balum)'!E34</f>
        <v>SI</v>
      </c>
      <c r="F32" s="45"/>
      <c r="G32" s="61" t="str">
        <f>+'Técnico (Balum)'!E34</f>
        <v>SI</v>
      </c>
      <c r="H32" s="45"/>
      <c r="I32" s="125"/>
      <c r="J32" s="59"/>
      <c r="K32" s="45"/>
      <c r="L32" s="45"/>
      <c r="M32" s="45"/>
      <c r="N32" s="45"/>
      <c r="O32" s="126"/>
      <c r="P32" s="127"/>
      <c r="Q32" s="129"/>
    </row>
    <row r="33" spans="2:17" s="46" customFormat="1" ht="30" x14ac:dyDescent="0.25">
      <c r="B33" s="117" t="s">
        <v>334</v>
      </c>
      <c r="C33" s="120" t="str">
        <f>+'Experiencia (OSC)'!D15</f>
        <v>NO</v>
      </c>
      <c r="D33" s="44" t="s">
        <v>38</v>
      </c>
      <c r="E33" s="61" t="str">
        <f>+'Director (OSC)'!H6</f>
        <v>SI</v>
      </c>
      <c r="F33" s="61" t="str">
        <f>+'Financiero (OSC)'!H6</f>
        <v>SI</v>
      </c>
      <c r="G33" s="61" t="str">
        <f>+'Técnico (OSC)'!H6</f>
        <v>SI</v>
      </c>
      <c r="H33" s="61" t="str">
        <f>+'Administrativo (OSC)'!H6</f>
        <v>SI</v>
      </c>
      <c r="I33" s="123" t="s">
        <v>150</v>
      </c>
      <c r="J33" s="44" t="s">
        <v>43</v>
      </c>
      <c r="K33" s="45">
        <f>+'PONDERABLES (OSC)'!D4</f>
        <v>0</v>
      </c>
      <c r="L33" s="45">
        <f>+'PONDERABLES (OSC)'!D14</f>
        <v>0</v>
      </c>
      <c r="M33" s="45">
        <f>+'PONDERABLES (OSC)'!D21</f>
        <v>0</v>
      </c>
      <c r="N33" s="45">
        <f>+'PONDERABLES (OSC)'!D31</f>
        <v>25</v>
      </c>
      <c r="O33" s="126">
        <v>100</v>
      </c>
      <c r="P33" s="127">
        <f>+SUM(K33:O39)</f>
        <v>170</v>
      </c>
      <c r="Q33" s="116" t="s">
        <v>150</v>
      </c>
    </row>
    <row r="34" spans="2:17" s="46" customFormat="1" x14ac:dyDescent="0.25">
      <c r="B34" s="118"/>
      <c r="C34" s="121"/>
      <c r="D34" s="44" t="s">
        <v>39</v>
      </c>
      <c r="E34" s="61" t="str">
        <f>+'Director (OSC)'!H7</f>
        <v>SI</v>
      </c>
      <c r="F34" s="61" t="str">
        <f>+'Financiero (OSC)'!H7</f>
        <v>NO</v>
      </c>
      <c r="G34" s="61" t="str">
        <f>+'Técnico (OSC)'!H7</f>
        <v>SI</v>
      </c>
      <c r="H34" s="61" t="str">
        <f>+'Administrativo (OSC)'!H7</f>
        <v>SI</v>
      </c>
      <c r="I34" s="124"/>
      <c r="J34" s="44" t="s">
        <v>40</v>
      </c>
      <c r="K34" s="45">
        <f>+'PONDERABLES (OSC)'!D7</f>
        <v>30</v>
      </c>
      <c r="L34" s="45"/>
      <c r="M34" s="45">
        <f>+'PONDERABLES (OSC)'!D24</f>
        <v>0</v>
      </c>
      <c r="N34" s="45"/>
      <c r="O34" s="126"/>
      <c r="P34" s="127"/>
      <c r="Q34" s="116"/>
    </row>
    <row r="35" spans="2:17" s="46" customFormat="1" x14ac:dyDescent="0.25">
      <c r="B35" s="118"/>
      <c r="C35" s="121"/>
      <c r="D35" s="44" t="s">
        <v>129</v>
      </c>
      <c r="E35" s="61" t="str">
        <f>+'Director (OSC)'!D10</f>
        <v>SI</v>
      </c>
      <c r="F35" s="61" t="str">
        <f>+'Financiero (OSC)'!D10</f>
        <v>SI</v>
      </c>
      <c r="G35" s="61" t="str">
        <f>+'Técnico (OSC)'!D10</f>
        <v>SI</v>
      </c>
      <c r="H35" s="61" t="str">
        <f>+'Administrativo (OSC)'!D11</f>
        <v>SI</v>
      </c>
      <c r="I35" s="124"/>
      <c r="J35" s="44" t="s">
        <v>44</v>
      </c>
      <c r="K35" s="45">
        <f>+'PONDERABLES (OSC)'!D10</f>
        <v>0</v>
      </c>
      <c r="L35" s="45">
        <f>+'PONDERABLES (OSC)'!D17</f>
        <v>0</v>
      </c>
      <c r="M35" s="45">
        <f>+'PONDERABLES (OSC)'!D27</f>
        <v>15</v>
      </c>
      <c r="N35" s="45">
        <f>+'PONDERABLES (OSC)'!D34</f>
        <v>0</v>
      </c>
      <c r="O35" s="126"/>
      <c r="P35" s="127"/>
      <c r="Q35" s="116"/>
    </row>
    <row r="36" spans="2:17" s="46" customFormat="1" x14ac:dyDescent="0.25">
      <c r="B36" s="118"/>
      <c r="C36" s="121"/>
      <c r="D36" s="44" t="s">
        <v>130</v>
      </c>
      <c r="E36" s="61" t="str">
        <f>+'Director (OSC)'!D11</f>
        <v>SI</v>
      </c>
      <c r="F36" s="61" t="str">
        <f>+'Financiero (OSC)'!D11</f>
        <v>SI</v>
      </c>
      <c r="G36" s="61" t="str">
        <f>+'Técnico (OSC)'!D11</f>
        <v>SI</v>
      </c>
      <c r="H36" s="61" t="str">
        <f>+'Administrativo (OSC)'!D12</f>
        <v>SI</v>
      </c>
      <c r="I36" s="124"/>
      <c r="J36" s="59"/>
      <c r="K36" s="45"/>
      <c r="L36" s="45"/>
      <c r="M36" s="45"/>
      <c r="N36" s="45"/>
      <c r="O36" s="126"/>
      <c r="P36" s="127"/>
      <c r="Q36" s="116"/>
    </row>
    <row r="37" spans="2:17" s="46" customFormat="1" x14ac:dyDescent="0.25">
      <c r="B37" s="118"/>
      <c r="C37" s="121"/>
      <c r="D37" s="44" t="s">
        <v>131</v>
      </c>
      <c r="E37" s="61" t="str">
        <f>+'Director (OSC)'!D12</f>
        <v>SI</v>
      </c>
      <c r="F37" s="61" t="str">
        <f>+'Financiero (OSC)'!D12</f>
        <v>SI</v>
      </c>
      <c r="G37" s="61" t="str">
        <f>+'Técnico (OSC)'!D12</f>
        <v>SI</v>
      </c>
      <c r="H37" s="61" t="str">
        <f>+'Administrativo (OSC)'!D13</f>
        <v>SI</v>
      </c>
      <c r="I37" s="124"/>
      <c r="J37" s="59"/>
      <c r="K37" s="45"/>
      <c r="L37" s="45"/>
      <c r="M37" s="45"/>
      <c r="N37" s="45"/>
      <c r="O37" s="126"/>
      <c r="P37" s="127"/>
      <c r="Q37" s="116"/>
    </row>
    <row r="38" spans="2:17" s="46" customFormat="1" x14ac:dyDescent="0.25">
      <c r="B38" s="118"/>
      <c r="C38" s="121"/>
      <c r="D38" s="44" t="s">
        <v>37</v>
      </c>
      <c r="E38" s="61" t="str">
        <f>+'Director (OSC)'!E30</f>
        <v>SI</v>
      </c>
      <c r="F38" s="61" t="str">
        <f>+'Financiero (OSC)'!E28</f>
        <v>NO</v>
      </c>
      <c r="G38" s="61" t="str">
        <f>+'Técnico (OSC)'!E31</f>
        <v>NO</v>
      </c>
      <c r="H38" s="61" t="str">
        <f>+'Administrativo (OSC)'!E29</f>
        <v>SI</v>
      </c>
      <c r="I38" s="124"/>
      <c r="J38" s="59"/>
      <c r="K38" s="45"/>
      <c r="L38" s="45"/>
      <c r="M38" s="45"/>
      <c r="N38" s="45"/>
      <c r="O38" s="126"/>
      <c r="P38" s="127"/>
      <c r="Q38" s="116"/>
    </row>
    <row r="39" spans="2:17" s="46" customFormat="1" x14ac:dyDescent="0.25">
      <c r="B39" s="119"/>
      <c r="C39" s="122"/>
      <c r="D39" s="44" t="s">
        <v>40</v>
      </c>
      <c r="E39" s="61" t="str">
        <f>+'Director (OSC)'!E33</f>
        <v>SI</v>
      </c>
      <c r="F39" s="45"/>
      <c r="G39" s="61" t="str">
        <f>+'Técnico (OSC)'!E34</f>
        <v>NO</v>
      </c>
      <c r="H39" s="45"/>
      <c r="I39" s="125"/>
      <c r="J39" s="59"/>
      <c r="K39" s="45"/>
      <c r="L39" s="45"/>
      <c r="M39" s="45"/>
      <c r="N39" s="45"/>
      <c r="O39" s="126"/>
      <c r="P39" s="127"/>
      <c r="Q39" s="116"/>
    </row>
    <row r="40" spans="2:17" s="46" customFormat="1" ht="14.45" x14ac:dyDescent="0.35">
      <c r="B40" s="48"/>
      <c r="C40" s="47"/>
      <c r="E40" s="47"/>
      <c r="F40" s="47"/>
      <c r="G40" s="47"/>
      <c r="H40" s="47"/>
      <c r="I40" s="47"/>
      <c r="K40" s="47"/>
      <c r="L40" s="47"/>
      <c r="M40" s="47"/>
      <c r="N40" s="47"/>
      <c r="O40" s="47"/>
    </row>
    <row r="41" spans="2:17" s="46" customFormat="1" ht="51.75" customHeight="1" x14ac:dyDescent="0.25">
      <c r="B41" s="130"/>
      <c r="C41" s="130"/>
      <c r="D41" s="130"/>
      <c r="E41" s="130"/>
      <c r="F41" s="130"/>
      <c r="G41" s="130"/>
      <c r="H41" s="130"/>
      <c r="I41" s="130"/>
      <c r="J41" s="130"/>
      <c r="K41" s="130"/>
      <c r="L41" s="130"/>
      <c r="M41" s="130"/>
      <c r="N41" s="130"/>
      <c r="O41" s="130"/>
      <c r="P41" s="130"/>
      <c r="Q41" s="130"/>
    </row>
    <row r="42" spans="2:17" s="46" customFormat="1" ht="14.45" x14ac:dyDescent="0.35">
      <c r="B42" s="48"/>
      <c r="C42" s="47"/>
      <c r="E42" s="47"/>
      <c r="F42" s="47"/>
      <c r="G42" s="47"/>
      <c r="H42" s="47"/>
      <c r="I42" s="47"/>
      <c r="K42" s="47"/>
      <c r="L42" s="47"/>
      <c r="M42" s="47"/>
      <c r="N42" s="47"/>
      <c r="O42" s="47"/>
    </row>
    <row r="43" spans="2:17" s="46" customFormat="1" ht="14.45" x14ac:dyDescent="0.35">
      <c r="B43" s="48"/>
      <c r="C43" s="47"/>
      <c r="E43" s="47"/>
      <c r="F43" s="47"/>
      <c r="G43" s="47"/>
      <c r="H43" s="47"/>
      <c r="I43" s="47"/>
      <c r="K43" s="47"/>
      <c r="L43" s="47"/>
      <c r="M43" s="47"/>
      <c r="N43" s="47"/>
      <c r="O43" s="47"/>
    </row>
    <row r="44" spans="2:17" s="46" customFormat="1" ht="14.45" x14ac:dyDescent="0.35">
      <c r="B44" s="48"/>
      <c r="C44" s="47"/>
      <c r="E44" s="47"/>
      <c r="F44" s="47"/>
      <c r="G44" s="47"/>
      <c r="H44" s="47"/>
      <c r="I44" s="47"/>
      <c r="K44" s="47"/>
      <c r="L44" s="47"/>
      <c r="M44" s="47"/>
      <c r="N44" s="47"/>
      <c r="O44" s="47"/>
    </row>
    <row r="45" spans="2:17" s="46" customFormat="1" ht="14.45" x14ac:dyDescent="0.35">
      <c r="B45" s="48"/>
      <c r="C45" s="47"/>
      <c r="E45" s="47"/>
      <c r="F45" s="47"/>
      <c r="G45" s="47"/>
      <c r="H45" s="47"/>
      <c r="I45" s="47"/>
      <c r="K45" s="47"/>
      <c r="L45" s="47"/>
      <c r="M45" s="47"/>
      <c r="N45" s="47"/>
      <c r="O45" s="47"/>
    </row>
    <row r="46" spans="2:17" s="46" customFormat="1" ht="14.45" x14ac:dyDescent="0.35">
      <c r="B46" s="48"/>
      <c r="C46" s="47"/>
      <c r="E46" s="47"/>
      <c r="F46" s="47"/>
      <c r="G46" s="47"/>
      <c r="H46" s="47"/>
      <c r="I46" s="47"/>
      <c r="K46" s="47"/>
      <c r="L46" s="47"/>
      <c r="M46" s="47"/>
      <c r="N46" s="47"/>
      <c r="O46" s="47"/>
    </row>
    <row r="47" spans="2:17" s="46" customFormat="1" ht="14.45" x14ac:dyDescent="0.35">
      <c r="B47" s="48"/>
      <c r="C47" s="47"/>
      <c r="E47" s="47"/>
      <c r="F47" s="47"/>
      <c r="G47" s="47"/>
      <c r="H47" s="47"/>
      <c r="I47" s="47"/>
      <c r="K47" s="47"/>
      <c r="L47" s="47"/>
      <c r="M47" s="47"/>
      <c r="N47" s="47"/>
      <c r="O47" s="47"/>
    </row>
    <row r="48" spans="2:17" s="46" customFormat="1" ht="14.45" x14ac:dyDescent="0.35">
      <c r="B48" s="48"/>
      <c r="C48" s="47"/>
      <c r="E48" s="47"/>
      <c r="F48" s="47"/>
      <c r="G48" s="47"/>
      <c r="H48" s="47"/>
      <c r="I48" s="47"/>
      <c r="K48" s="47"/>
      <c r="L48" s="47"/>
      <c r="M48" s="47"/>
      <c r="N48" s="47"/>
      <c r="O48" s="47"/>
    </row>
    <row r="49" spans="2:15" s="46" customFormat="1" ht="14.45" x14ac:dyDescent="0.35">
      <c r="B49" s="48"/>
      <c r="C49" s="47"/>
      <c r="E49" s="47"/>
      <c r="F49" s="47"/>
      <c r="G49" s="47"/>
      <c r="H49" s="47"/>
      <c r="I49" s="47"/>
      <c r="K49" s="47"/>
      <c r="L49" s="47"/>
      <c r="M49" s="47"/>
      <c r="N49" s="47"/>
      <c r="O49" s="47"/>
    </row>
    <row r="50" spans="2:15" s="46" customFormat="1" ht="14.45" x14ac:dyDescent="0.35">
      <c r="B50" s="48"/>
      <c r="C50" s="47"/>
      <c r="E50" s="47"/>
      <c r="F50" s="47"/>
      <c r="G50" s="47"/>
      <c r="H50" s="47"/>
      <c r="I50" s="47"/>
      <c r="K50" s="47"/>
      <c r="L50" s="47"/>
      <c r="M50" s="47"/>
      <c r="N50" s="47"/>
      <c r="O50" s="47"/>
    </row>
    <row r="51" spans="2:15" s="46" customFormat="1" ht="14.45" x14ac:dyDescent="0.35">
      <c r="B51" s="48"/>
      <c r="C51" s="47"/>
      <c r="E51" s="47"/>
      <c r="F51" s="47"/>
      <c r="G51" s="47"/>
      <c r="H51" s="47"/>
      <c r="I51" s="47"/>
      <c r="K51" s="47"/>
      <c r="L51" s="47"/>
      <c r="M51" s="47"/>
      <c r="N51" s="47"/>
      <c r="O51" s="47"/>
    </row>
    <row r="52" spans="2:15" s="46" customFormat="1" ht="14.45" x14ac:dyDescent="0.35">
      <c r="B52" s="48"/>
      <c r="C52" s="47"/>
      <c r="E52" s="47"/>
      <c r="F52" s="47"/>
      <c r="G52" s="47"/>
      <c r="H52" s="47"/>
      <c r="I52" s="47"/>
      <c r="K52" s="47"/>
      <c r="L52" s="47"/>
      <c r="M52" s="47"/>
      <c r="N52" s="47"/>
      <c r="O52" s="47"/>
    </row>
    <row r="53" spans="2:15" s="46" customFormat="1" x14ac:dyDescent="0.25">
      <c r="B53" s="48"/>
      <c r="C53" s="47"/>
      <c r="E53" s="47"/>
      <c r="F53" s="47"/>
      <c r="G53" s="47"/>
      <c r="H53" s="47"/>
      <c r="I53" s="47"/>
      <c r="K53" s="47"/>
      <c r="L53" s="47"/>
      <c r="M53" s="47"/>
      <c r="N53" s="47"/>
      <c r="O53" s="47"/>
    </row>
    <row r="54" spans="2:15" s="46" customFormat="1" x14ac:dyDescent="0.25">
      <c r="B54" s="48"/>
      <c r="C54" s="47"/>
      <c r="E54" s="47"/>
      <c r="F54" s="47"/>
      <c r="G54" s="47"/>
      <c r="H54" s="47"/>
      <c r="I54" s="47"/>
      <c r="K54" s="47"/>
      <c r="L54" s="47"/>
      <c r="M54" s="47"/>
      <c r="N54" s="47"/>
      <c r="O54" s="47"/>
    </row>
    <row r="55" spans="2:15" s="46" customFormat="1" x14ac:dyDescent="0.25">
      <c r="B55" s="48"/>
      <c r="C55" s="47"/>
      <c r="E55" s="47"/>
      <c r="F55" s="47"/>
      <c r="G55" s="47"/>
      <c r="H55" s="47"/>
      <c r="I55" s="47"/>
      <c r="K55" s="47"/>
      <c r="L55" s="47"/>
      <c r="M55" s="47"/>
      <c r="N55" s="47"/>
      <c r="O55" s="47"/>
    </row>
    <row r="56" spans="2:15" s="46" customFormat="1" x14ac:dyDescent="0.25">
      <c r="B56" s="48"/>
      <c r="C56" s="47"/>
      <c r="E56" s="47"/>
      <c r="F56" s="47"/>
      <c r="G56" s="47"/>
      <c r="H56" s="47"/>
      <c r="I56" s="47"/>
      <c r="K56" s="47"/>
      <c r="L56" s="47"/>
      <c r="M56" s="47"/>
      <c r="N56" s="47"/>
      <c r="O56" s="47"/>
    </row>
    <row r="57" spans="2:15" s="46" customFormat="1" x14ac:dyDescent="0.25">
      <c r="B57" s="48"/>
      <c r="C57" s="47"/>
      <c r="E57" s="47"/>
      <c r="F57" s="47"/>
      <c r="G57" s="47"/>
      <c r="H57" s="47"/>
      <c r="I57" s="47"/>
      <c r="K57" s="47"/>
      <c r="L57" s="47"/>
      <c r="M57" s="47"/>
      <c r="N57" s="47"/>
      <c r="O57" s="47"/>
    </row>
    <row r="58" spans="2:15" s="46" customFormat="1" x14ac:dyDescent="0.25">
      <c r="B58" s="48"/>
      <c r="C58" s="47"/>
      <c r="E58" s="47"/>
      <c r="F58" s="47"/>
      <c r="G58" s="47"/>
      <c r="H58" s="47"/>
      <c r="I58" s="47"/>
      <c r="K58" s="47"/>
      <c r="L58" s="47"/>
      <c r="M58" s="47"/>
      <c r="N58" s="47"/>
      <c r="O58" s="47"/>
    </row>
    <row r="59" spans="2:15" s="46" customFormat="1" x14ac:dyDescent="0.25">
      <c r="B59" s="48"/>
      <c r="C59" s="47"/>
      <c r="E59" s="47"/>
      <c r="F59" s="47"/>
      <c r="G59" s="47"/>
      <c r="H59" s="47"/>
      <c r="I59" s="47"/>
      <c r="K59" s="47"/>
      <c r="L59" s="47"/>
      <c r="M59" s="47"/>
      <c r="N59" s="47"/>
      <c r="O59" s="47"/>
    </row>
    <row r="60" spans="2:15" s="46" customFormat="1" x14ac:dyDescent="0.25">
      <c r="B60" s="48"/>
      <c r="C60" s="47"/>
      <c r="E60" s="47"/>
      <c r="F60" s="47"/>
      <c r="G60" s="47"/>
      <c r="H60" s="47"/>
      <c r="I60" s="47"/>
      <c r="K60" s="47"/>
      <c r="L60" s="47"/>
      <c r="M60" s="47"/>
      <c r="N60" s="47"/>
      <c r="O60" s="47"/>
    </row>
    <row r="61" spans="2:15" s="46" customFormat="1" x14ac:dyDescent="0.25">
      <c r="B61" s="48"/>
      <c r="C61" s="47"/>
      <c r="E61" s="47"/>
      <c r="F61" s="47"/>
      <c r="G61" s="47"/>
      <c r="H61" s="47"/>
      <c r="I61" s="47"/>
      <c r="K61" s="47"/>
      <c r="L61" s="47"/>
      <c r="M61" s="47"/>
      <c r="N61" s="47"/>
      <c r="O61" s="47"/>
    </row>
    <row r="62" spans="2:15" s="46" customFormat="1" x14ac:dyDescent="0.25">
      <c r="B62" s="48"/>
      <c r="C62" s="47"/>
      <c r="E62" s="47"/>
      <c r="F62" s="47"/>
      <c r="G62" s="47"/>
      <c r="H62" s="47"/>
      <c r="I62" s="47"/>
      <c r="K62" s="47"/>
      <c r="L62" s="47"/>
      <c r="M62" s="47"/>
      <c r="N62" s="47"/>
      <c r="O62" s="47"/>
    </row>
    <row r="63" spans="2:15" s="46" customFormat="1" x14ac:dyDescent="0.25">
      <c r="B63" s="48"/>
      <c r="C63" s="47"/>
      <c r="E63" s="47"/>
      <c r="F63" s="47"/>
      <c r="G63" s="47"/>
      <c r="H63" s="47"/>
      <c r="I63" s="47"/>
      <c r="K63" s="47"/>
      <c r="L63" s="47"/>
      <c r="M63" s="47"/>
      <c r="N63" s="47"/>
      <c r="O63" s="47"/>
    </row>
    <row r="64" spans="2:15" s="46" customFormat="1" x14ac:dyDescent="0.25">
      <c r="B64" s="48"/>
      <c r="C64" s="47"/>
      <c r="E64" s="47"/>
      <c r="F64" s="47"/>
      <c r="G64" s="47"/>
      <c r="H64" s="47"/>
      <c r="I64" s="47"/>
      <c r="K64" s="47"/>
      <c r="L64" s="47"/>
      <c r="M64" s="47"/>
      <c r="N64" s="47"/>
      <c r="O64" s="47"/>
    </row>
    <row r="65" spans="2:15" s="46" customFormat="1" x14ac:dyDescent="0.25">
      <c r="B65" s="48"/>
      <c r="C65" s="47"/>
      <c r="E65" s="47"/>
      <c r="F65" s="47"/>
      <c r="G65" s="47"/>
      <c r="H65" s="47"/>
      <c r="I65" s="47"/>
      <c r="K65" s="47"/>
      <c r="L65" s="47"/>
      <c r="M65" s="47"/>
      <c r="N65" s="47"/>
      <c r="O65" s="47"/>
    </row>
    <row r="66" spans="2:15" s="46" customFormat="1" x14ac:dyDescent="0.25">
      <c r="B66" s="48"/>
      <c r="C66" s="47"/>
      <c r="E66" s="47"/>
      <c r="F66" s="47"/>
      <c r="G66" s="47"/>
      <c r="H66" s="47"/>
      <c r="I66" s="47"/>
      <c r="K66" s="47"/>
      <c r="L66" s="47"/>
      <c r="M66" s="47"/>
      <c r="N66" s="47"/>
      <c r="O66" s="47"/>
    </row>
    <row r="67" spans="2:15" s="46" customFormat="1" x14ac:dyDescent="0.25">
      <c r="B67" s="48"/>
      <c r="C67" s="47"/>
      <c r="E67" s="47"/>
      <c r="F67" s="47"/>
      <c r="G67" s="47"/>
      <c r="H67" s="47"/>
      <c r="I67" s="47"/>
      <c r="K67" s="47"/>
      <c r="L67" s="47"/>
      <c r="M67" s="47"/>
      <c r="N67" s="47"/>
      <c r="O67" s="47"/>
    </row>
    <row r="68" spans="2:15" s="46" customFormat="1" x14ac:dyDescent="0.25">
      <c r="B68" s="48"/>
      <c r="C68" s="47"/>
      <c r="E68" s="47"/>
      <c r="F68" s="47"/>
      <c r="G68" s="47"/>
      <c r="H68" s="47"/>
      <c r="I68" s="47"/>
      <c r="K68" s="47"/>
      <c r="L68" s="47"/>
      <c r="M68" s="47"/>
      <c r="N68" s="47"/>
      <c r="O68" s="47"/>
    </row>
    <row r="69" spans="2:15" s="46" customFormat="1" x14ac:dyDescent="0.25">
      <c r="B69" s="48"/>
      <c r="C69" s="47"/>
      <c r="E69" s="47"/>
      <c r="F69" s="47"/>
      <c r="G69" s="47"/>
      <c r="H69" s="47"/>
      <c r="I69" s="47"/>
      <c r="K69" s="47"/>
      <c r="L69" s="47"/>
      <c r="M69" s="47"/>
      <c r="N69" s="47"/>
      <c r="O69" s="47"/>
    </row>
    <row r="70" spans="2:15" s="46" customFormat="1" x14ac:dyDescent="0.25">
      <c r="B70" s="48"/>
      <c r="C70" s="47"/>
      <c r="E70" s="47"/>
      <c r="F70" s="47"/>
      <c r="G70" s="47"/>
      <c r="H70" s="47"/>
      <c r="I70" s="47"/>
      <c r="K70" s="47"/>
      <c r="L70" s="47"/>
      <c r="M70" s="47"/>
      <c r="N70" s="47"/>
      <c r="O70" s="47"/>
    </row>
    <row r="71" spans="2:15" s="46" customFormat="1" x14ac:dyDescent="0.25">
      <c r="B71" s="48"/>
      <c r="C71" s="47"/>
      <c r="E71" s="47"/>
      <c r="F71" s="47"/>
      <c r="G71" s="47"/>
      <c r="H71" s="47"/>
      <c r="I71" s="47"/>
      <c r="K71" s="47"/>
      <c r="L71" s="47"/>
      <c r="M71" s="47"/>
      <c r="N71" s="47"/>
      <c r="O71" s="47"/>
    </row>
    <row r="72" spans="2:15" s="46" customFormat="1" x14ac:dyDescent="0.25">
      <c r="B72" s="48"/>
      <c r="C72" s="47"/>
      <c r="E72" s="47"/>
      <c r="F72" s="47"/>
      <c r="G72" s="47"/>
      <c r="H72" s="47"/>
      <c r="I72" s="47"/>
      <c r="K72" s="47"/>
      <c r="L72" s="47"/>
      <c r="M72" s="47"/>
      <c r="N72" s="47"/>
      <c r="O72" s="47"/>
    </row>
    <row r="73" spans="2:15" s="46" customFormat="1" x14ac:dyDescent="0.25">
      <c r="B73" s="48"/>
      <c r="C73" s="47"/>
      <c r="E73" s="47"/>
      <c r="F73" s="47"/>
      <c r="G73" s="47"/>
      <c r="H73" s="47"/>
      <c r="I73" s="47"/>
      <c r="K73" s="47"/>
      <c r="L73" s="47"/>
      <c r="M73" s="47"/>
      <c r="N73" s="47"/>
      <c r="O73" s="47"/>
    </row>
    <row r="74" spans="2:15" s="46" customFormat="1" x14ac:dyDescent="0.25">
      <c r="B74" s="48"/>
      <c r="C74" s="47"/>
      <c r="E74" s="47"/>
      <c r="F74" s="47"/>
      <c r="G74" s="47"/>
      <c r="H74" s="47"/>
      <c r="I74" s="47"/>
      <c r="K74" s="47"/>
      <c r="L74" s="47"/>
      <c r="M74" s="47"/>
      <c r="N74" s="47"/>
      <c r="O74" s="47"/>
    </row>
    <row r="75" spans="2:15" s="46" customFormat="1" x14ac:dyDescent="0.25">
      <c r="B75" s="48"/>
      <c r="C75" s="47"/>
      <c r="E75" s="47"/>
      <c r="F75" s="47"/>
      <c r="G75" s="47"/>
      <c r="H75" s="47"/>
      <c r="I75" s="47"/>
      <c r="K75" s="47"/>
      <c r="L75" s="47"/>
      <c r="M75" s="47"/>
      <c r="N75" s="47"/>
      <c r="O75" s="47"/>
    </row>
    <row r="76" spans="2:15" s="46" customFormat="1" x14ac:dyDescent="0.25">
      <c r="B76" s="48"/>
      <c r="C76" s="47"/>
      <c r="E76" s="47"/>
      <c r="F76" s="47"/>
      <c r="G76" s="47"/>
      <c r="H76" s="47"/>
      <c r="I76" s="47"/>
      <c r="K76" s="47"/>
      <c r="L76" s="47"/>
      <c r="M76" s="47"/>
      <c r="N76" s="47"/>
      <c r="O76" s="47"/>
    </row>
    <row r="77" spans="2:15" s="46" customFormat="1" x14ac:dyDescent="0.25">
      <c r="B77" s="48"/>
      <c r="C77" s="47"/>
      <c r="E77" s="47"/>
      <c r="F77" s="47"/>
      <c r="G77" s="47"/>
      <c r="H77" s="47"/>
      <c r="I77" s="47"/>
      <c r="K77" s="47"/>
      <c r="L77" s="47"/>
      <c r="M77" s="47"/>
      <c r="N77" s="47"/>
      <c r="O77" s="47"/>
    </row>
    <row r="78" spans="2:15" s="46" customFormat="1" x14ac:dyDescent="0.25">
      <c r="B78" s="48"/>
      <c r="C78" s="47"/>
      <c r="E78" s="47"/>
      <c r="F78" s="47"/>
      <c r="G78" s="47"/>
      <c r="H78" s="47"/>
      <c r="I78" s="47"/>
      <c r="K78" s="47"/>
      <c r="L78" s="47"/>
      <c r="M78" s="47"/>
      <c r="N78" s="47"/>
      <c r="O78" s="47"/>
    </row>
    <row r="79" spans="2:15" s="46" customFormat="1" x14ac:dyDescent="0.25">
      <c r="B79" s="48"/>
      <c r="C79" s="47"/>
      <c r="E79" s="47"/>
      <c r="F79" s="47"/>
      <c r="G79" s="47"/>
      <c r="H79" s="47"/>
      <c r="I79" s="47"/>
      <c r="K79" s="47"/>
      <c r="L79" s="47"/>
      <c r="M79" s="47"/>
      <c r="N79" s="47"/>
      <c r="O79" s="47"/>
    </row>
    <row r="80" spans="2:15" s="46" customFormat="1" x14ac:dyDescent="0.25">
      <c r="B80" s="48"/>
      <c r="C80" s="47"/>
      <c r="E80" s="47"/>
      <c r="F80" s="47"/>
      <c r="G80" s="47"/>
      <c r="H80" s="47"/>
      <c r="I80" s="47"/>
      <c r="K80" s="47"/>
      <c r="L80" s="47"/>
      <c r="M80" s="47"/>
      <c r="N80" s="47"/>
      <c r="O80" s="47"/>
    </row>
    <row r="81" spans="2:15" s="46" customFormat="1" x14ac:dyDescent="0.25">
      <c r="B81" s="48"/>
      <c r="C81" s="47"/>
      <c r="E81" s="47"/>
      <c r="F81" s="47"/>
      <c r="G81" s="47"/>
      <c r="H81" s="47"/>
      <c r="I81" s="47"/>
      <c r="K81" s="47"/>
      <c r="L81" s="47"/>
      <c r="M81" s="47"/>
      <c r="N81" s="47"/>
      <c r="O81" s="47"/>
    </row>
    <row r="82" spans="2:15" s="46" customFormat="1" x14ac:dyDescent="0.25">
      <c r="B82" s="48"/>
      <c r="C82" s="47"/>
      <c r="E82" s="47"/>
      <c r="F82" s="47"/>
      <c r="G82" s="47"/>
      <c r="H82" s="47"/>
      <c r="I82" s="47"/>
      <c r="K82" s="47"/>
      <c r="L82" s="47"/>
      <c r="M82" s="47"/>
      <c r="N82" s="47"/>
      <c r="O82" s="47"/>
    </row>
    <row r="83" spans="2:15" s="46" customFormat="1" x14ac:dyDescent="0.25">
      <c r="B83" s="48"/>
      <c r="C83" s="47"/>
      <c r="E83" s="47"/>
      <c r="F83" s="47"/>
      <c r="G83" s="47"/>
      <c r="H83" s="47"/>
      <c r="I83" s="47"/>
      <c r="K83" s="47"/>
      <c r="L83" s="47"/>
      <c r="M83" s="47"/>
      <c r="N83" s="47"/>
      <c r="O83" s="47"/>
    </row>
    <row r="84" spans="2:15" s="46" customFormat="1" x14ac:dyDescent="0.25">
      <c r="B84" s="48"/>
      <c r="C84" s="47"/>
      <c r="E84" s="47"/>
      <c r="F84" s="47"/>
      <c r="G84" s="47"/>
      <c r="H84" s="47"/>
      <c r="I84" s="47"/>
      <c r="K84" s="47"/>
      <c r="L84" s="47"/>
      <c r="M84" s="47"/>
      <c r="N84" s="47"/>
      <c r="O84" s="47"/>
    </row>
  </sheetData>
  <mergeCells count="39">
    <mergeCell ref="Q12:Q18"/>
    <mergeCell ref="B2:B4"/>
    <mergeCell ref="C2:I2"/>
    <mergeCell ref="J2:Q2"/>
    <mergeCell ref="I3:I4"/>
    <mergeCell ref="P3:Q3"/>
    <mergeCell ref="Q19:Q25"/>
    <mergeCell ref="B41:Q41"/>
    <mergeCell ref="D3:H3"/>
    <mergeCell ref="B5:B11"/>
    <mergeCell ref="C5:C11"/>
    <mergeCell ref="I5:I11"/>
    <mergeCell ref="J3:N3"/>
    <mergeCell ref="O5:O11"/>
    <mergeCell ref="P5:P11"/>
    <mergeCell ref="Q5:Q11"/>
    <mergeCell ref="O3:O4"/>
    <mergeCell ref="B12:B18"/>
    <mergeCell ref="C12:C18"/>
    <mergeCell ref="I12:I18"/>
    <mergeCell ref="O12:O18"/>
    <mergeCell ref="P12:P18"/>
    <mergeCell ref="B19:B25"/>
    <mergeCell ref="C19:C25"/>
    <mergeCell ref="I19:I25"/>
    <mergeCell ref="O19:O25"/>
    <mergeCell ref="P19:P25"/>
    <mergeCell ref="Q33:Q39"/>
    <mergeCell ref="B26:B32"/>
    <mergeCell ref="C26:C32"/>
    <mergeCell ref="I26:I32"/>
    <mergeCell ref="O26:O32"/>
    <mergeCell ref="P26:P32"/>
    <mergeCell ref="Q26:Q32"/>
    <mergeCell ref="B33:B39"/>
    <mergeCell ref="C33:C39"/>
    <mergeCell ref="I33:I39"/>
    <mergeCell ref="O33:O39"/>
    <mergeCell ref="P33:P39"/>
  </mergeCells>
  <conditionalFormatting sqref="B2:Q2 B3:D3 B5:Q5 I3:J3 P3 B4:H4 D6:H11 J4:N4 J6:N11 P4:Q4">
    <cfRule type="cellIs" dxfId="33" priority="41" operator="equal">
      <formula>"NO"</formula>
    </cfRule>
    <cfRule type="cellIs" dxfId="32" priority="42" operator="equal">
      <formula>"SI"</formula>
    </cfRule>
  </conditionalFormatting>
  <conditionalFormatting sqref="B12 J15:N18 I12 Q12 K12:N14">
    <cfRule type="cellIs" dxfId="31" priority="31" operator="equal">
      <formula>"NO"</formula>
    </cfRule>
    <cfRule type="cellIs" dxfId="30" priority="32" operator="equal">
      <formula>"SI"</formula>
    </cfRule>
  </conditionalFormatting>
  <conditionalFormatting sqref="B19:N19 J20:N25 D20:H25 P19:Q19">
    <cfRule type="cellIs" dxfId="29" priority="29" operator="equal">
      <formula>"NO"</formula>
    </cfRule>
    <cfRule type="cellIs" dxfId="28" priority="30" operator="equal">
      <formula>"SI"</formula>
    </cfRule>
  </conditionalFormatting>
  <conditionalFormatting sqref="B26:N26 J27:N32 P26:Q26 D27:H32">
    <cfRule type="cellIs" dxfId="27" priority="27" operator="equal">
      <formula>"NO"</formula>
    </cfRule>
    <cfRule type="cellIs" dxfId="26" priority="28" operator="equal">
      <formula>"SI"</formula>
    </cfRule>
  </conditionalFormatting>
  <conditionalFormatting sqref="B33:N33 D34:H39 J34:N39 P33:Q33">
    <cfRule type="cellIs" dxfId="25" priority="25" operator="equal">
      <formula>"NO"</formula>
    </cfRule>
    <cfRule type="cellIs" dxfId="24" priority="26" operator="equal">
      <formula>"SI"</formula>
    </cfRule>
  </conditionalFormatting>
  <conditionalFormatting sqref="C12">
    <cfRule type="cellIs" dxfId="23" priority="23" operator="equal">
      <formula>"NO"</formula>
    </cfRule>
    <cfRule type="cellIs" dxfId="22" priority="24" operator="equal">
      <formula>"SI"</formula>
    </cfRule>
  </conditionalFormatting>
  <conditionalFormatting sqref="E12:E18 G12:H17 G18">
    <cfRule type="cellIs" dxfId="21" priority="21" operator="equal">
      <formula>"NO"</formula>
    </cfRule>
    <cfRule type="cellIs" dxfId="20" priority="22" operator="equal">
      <formula>"SI"</formula>
    </cfRule>
  </conditionalFormatting>
  <conditionalFormatting sqref="F12:F17">
    <cfRule type="cellIs" dxfId="19" priority="19" operator="equal">
      <formula>"NO"</formula>
    </cfRule>
    <cfRule type="cellIs" dxfId="18" priority="20" operator="equal">
      <formula>"SI"</formula>
    </cfRule>
  </conditionalFormatting>
  <conditionalFormatting sqref="D12:D18">
    <cfRule type="cellIs" dxfId="17" priority="17" operator="equal">
      <formula>"NO"</formula>
    </cfRule>
    <cfRule type="cellIs" dxfId="16" priority="18" operator="equal">
      <formula>"SI"</formula>
    </cfRule>
  </conditionalFormatting>
  <conditionalFormatting sqref="F18">
    <cfRule type="cellIs" dxfId="15" priority="15" operator="equal">
      <formula>"NO"</formula>
    </cfRule>
    <cfRule type="cellIs" dxfId="14" priority="16" operator="equal">
      <formula>"SI"</formula>
    </cfRule>
  </conditionalFormatting>
  <conditionalFormatting sqref="H18">
    <cfRule type="cellIs" dxfId="13" priority="13" operator="equal">
      <formula>"NO"</formula>
    </cfRule>
    <cfRule type="cellIs" dxfId="12" priority="14" operator="equal">
      <formula>"SI"</formula>
    </cfRule>
  </conditionalFormatting>
  <conditionalFormatting sqref="O12">
    <cfRule type="cellIs" dxfId="11" priority="11" operator="equal">
      <formula>"NO"</formula>
    </cfRule>
    <cfRule type="cellIs" dxfId="10" priority="12" operator="equal">
      <formula>"SI"</formula>
    </cfRule>
  </conditionalFormatting>
  <conditionalFormatting sqref="P12">
    <cfRule type="cellIs" dxfId="9" priority="9" operator="equal">
      <formula>"NO"</formula>
    </cfRule>
    <cfRule type="cellIs" dxfId="8" priority="10" operator="equal">
      <formula>"SI"</formula>
    </cfRule>
  </conditionalFormatting>
  <conditionalFormatting sqref="O19">
    <cfRule type="cellIs" dxfId="7" priority="7" operator="equal">
      <formula>"NO"</formula>
    </cfRule>
    <cfRule type="cellIs" dxfId="6" priority="8" operator="equal">
      <formula>"SI"</formula>
    </cfRule>
  </conditionalFormatting>
  <conditionalFormatting sqref="J12:J14">
    <cfRule type="cellIs" dxfId="5" priority="5" operator="equal">
      <formula>"NO"</formula>
    </cfRule>
    <cfRule type="cellIs" dxfId="4" priority="6" operator="equal">
      <formula>"SI"</formula>
    </cfRule>
  </conditionalFormatting>
  <conditionalFormatting sqref="O26">
    <cfRule type="cellIs" dxfId="3" priority="3" operator="equal">
      <formula>"NO"</formula>
    </cfRule>
    <cfRule type="cellIs" dxfId="2" priority="4" operator="equal">
      <formula>"SI"</formula>
    </cfRule>
  </conditionalFormatting>
  <conditionalFormatting sqref="O33">
    <cfRule type="cellIs" dxfId="1" priority="1" operator="equal">
      <formula>"NO"</formula>
    </cfRule>
    <cfRule type="cellIs" dxfId="0" priority="2" operator="equal">
      <formula>"SI"</formula>
    </cfRule>
  </conditionalFormatting>
  <pageMargins left="0.7" right="0.7" top="0.75" bottom="0.75" header="0.3" footer="0.3"/>
  <pageSetup scale="47"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B2:R38"/>
  <sheetViews>
    <sheetView zoomScale="85" zoomScaleNormal="85" zoomScaleSheetLayoutView="10" workbookViewId="0">
      <selection activeCell="A20" sqref="A20"/>
    </sheetView>
  </sheetViews>
  <sheetFormatPr baseColWidth="10" defaultColWidth="11.42578125" defaultRowHeight="15" x14ac:dyDescent="0.25"/>
  <cols>
    <col min="1" max="1" width="3.7109375" style="4" customWidth="1"/>
    <col min="2" max="2" width="11.42578125" style="11"/>
    <col min="3" max="3" width="39.28515625" style="4" bestFit="1" customWidth="1"/>
    <col min="4" max="4" width="33.85546875" style="4" customWidth="1"/>
    <col min="5" max="5" width="34.28515625" style="4" customWidth="1"/>
    <col min="6" max="6" width="32" style="4" customWidth="1"/>
    <col min="7" max="7" width="17.28515625" style="4" customWidth="1"/>
    <col min="8" max="8" width="16.28515625" style="4" customWidth="1"/>
    <col min="9" max="9" width="11.42578125" style="11"/>
    <col min="10" max="10" width="15.7109375" style="11" bestFit="1" customWidth="1"/>
    <col min="11" max="11" width="11.42578125" style="4"/>
    <col min="12" max="16" width="16.42578125" style="11" customWidth="1"/>
    <col min="17" max="17" width="23.28515625" style="11" customWidth="1"/>
    <col min="18" max="18" width="41.140625" style="4" customWidth="1"/>
    <col min="19" max="16384" width="11.42578125" style="4"/>
  </cols>
  <sheetData>
    <row r="2" spans="2:12" x14ac:dyDescent="0.25">
      <c r="B2" s="12" t="s">
        <v>69</v>
      </c>
      <c r="C2" s="3" t="s">
        <v>70</v>
      </c>
    </row>
    <row r="3" spans="2:12" ht="14.45" x14ac:dyDescent="0.35">
      <c r="B3" s="12"/>
      <c r="C3" s="3"/>
    </row>
    <row r="4" spans="2:12" ht="21" customHeight="1" x14ac:dyDescent="0.25">
      <c r="B4" s="12"/>
      <c r="C4" s="49" t="s">
        <v>93</v>
      </c>
      <c r="D4" s="96" t="s">
        <v>18</v>
      </c>
      <c r="E4" s="96" t="s">
        <v>7</v>
      </c>
      <c r="F4" s="96" t="s">
        <v>19</v>
      </c>
      <c r="G4" s="96" t="s">
        <v>63</v>
      </c>
      <c r="H4" s="96" t="s">
        <v>8</v>
      </c>
      <c r="I4" s="94" t="s">
        <v>9</v>
      </c>
      <c r="J4" s="94"/>
      <c r="K4" s="94"/>
      <c r="L4" s="94"/>
    </row>
    <row r="5" spans="2:12" ht="35.25" customHeight="1" x14ac:dyDescent="0.25">
      <c r="B5" s="12"/>
      <c r="C5" s="26" t="s">
        <v>159</v>
      </c>
      <c r="D5" s="97"/>
      <c r="E5" s="97"/>
      <c r="F5" s="97" t="s">
        <v>19</v>
      </c>
      <c r="G5" s="97"/>
      <c r="H5" s="97"/>
      <c r="I5" s="94"/>
      <c r="J5" s="94"/>
      <c r="K5" s="94"/>
      <c r="L5" s="94"/>
    </row>
    <row r="6" spans="2:12" ht="45" x14ac:dyDescent="0.25">
      <c r="C6" s="2" t="s">
        <v>94</v>
      </c>
      <c r="D6" s="52" t="s">
        <v>155</v>
      </c>
      <c r="E6" s="51" t="s">
        <v>160</v>
      </c>
      <c r="F6" s="9">
        <v>34249</v>
      </c>
      <c r="G6" s="51">
        <v>110</v>
      </c>
      <c r="H6" s="42" t="s">
        <v>136</v>
      </c>
      <c r="I6" s="93" t="s">
        <v>169</v>
      </c>
      <c r="J6" s="93"/>
      <c r="K6" s="93"/>
      <c r="L6" s="93"/>
    </row>
    <row r="7" spans="2:12" ht="45" x14ac:dyDescent="0.25">
      <c r="C7" s="2" t="s">
        <v>95</v>
      </c>
      <c r="D7" s="51" t="s">
        <v>161</v>
      </c>
      <c r="E7" s="85" t="s">
        <v>162</v>
      </c>
      <c r="F7" s="9">
        <v>35851</v>
      </c>
      <c r="G7" s="51">
        <v>112</v>
      </c>
      <c r="H7" s="42" t="s">
        <v>136</v>
      </c>
      <c r="I7" s="93" t="s">
        <v>169</v>
      </c>
      <c r="J7" s="93"/>
      <c r="K7" s="93"/>
      <c r="L7" s="93"/>
    </row>
    <row r="8" spans="2:12" ht="36" x14ac:dyDescent="0.25">
      <c r="C8" s="2" t="s">
        <v>92</v>
      </c>
      <c r="D8" s="51" t="s">
        <v>150</v>
      </c>
      <c r="E8" s="51" t="s">
        <v>150</v>
      </c>
      <c r="F8" s="9" t="s">
        <v>150</v>
      </c>
      <c r="G8" s="51" t="s">
        <v>150</v>
      </c>
      <c r="H8" s="58"/>
      <c r="I8" s="93" t="s">
        <v>169</v>
      </c>
      <c r="J8" s="93"/>
      <c r="K8" s="93"/>
      <c r="L8" s="93"/>
    </row>
    <row r="9" spans="2:12" ht="14.45" x14ac:dyDescent="0.35">
      <c r="C9" s="14"/>
      <c r="D9" s="14"/>
      <c r="E9" s="14"/>
      <c r="F9" s="14"/>
      <c r="G9" s="14"/>
      <c r="H9" s="14"/>
    </row>
    <row r="10" spans="2:12" ht="36" x14ac:dyDescent="0.25">
      <c r="C10" s="2" t="s">
        <v>76</v>
      </c>
      <c r="D10" s="42" t="s">
        <v>136</v>
      </c>
      <c r="E10" s="14"/>
      <c r="F10" s="14"/>
      <c r="G10" s="14"/>
      <c r="H10" s="14"/>
    </row>
    <row r="11" spans="2:12" ht="60" x14ac:dyDescent="0.25">
      <c r="C11" s="2" t="s">
        <v>86</v>
      </c>
      <c r="D11" s="42" t="s">
        <v>136</v>
      </c>
      <c r="E11" s="14"/>
      <c r="F11" s="14"/>
      <c r="G11" s="14"/>
      <c r="H11" s="14"/>
    </row>
    <row r="12" spans="2:12" ht="43.5" x14ac:dyDescent="0.35">
      <c r="C12" s="2" t="s">
        <v>80</v>
      </c>
      <c r="D12" s="42" t="s">
        <v>136</v>
      </c>
      <c r="E12" s="14"/>
      <c r="F12" s="14"/>
      <c r="G12" s="14"/>
      <c r="H12" s="14"/>
    </row>
    <row r="14" spans="2:12" ht="45" customHeight="1" x14ac:dyDescent="0.25">
      <c r="C14" s="95" t="s">
        <v>96</v>
      </c>
      <c r="D14" s="95"/>
      <c r="E14" s="102"/>
    </row>
    <row r="15" spans="2:12" ht="41.25" customHeight="1" x14ac:dyDescent="0.25">
      <c r="C15" s="95" t="s">
        <v>97</v>
      </c>
      <c r="D15" s="103"/>
      <c r="E15" s="55" t="s">
        <v>99</v>
      </c>
      <c r="F15" s="98" t="s">
        <v>100</v>
      </c>
    </row>
    <row r="16" spans="2:12" ht="41.25" customHeight="1" x14ac:dyDescent="0.25">
      <c r="C16" s="95"/>
      <c r="D16" s="103"/>
      <c r="E16" s="55" t="s">
        <v>98</v>
      </c>
      <c r="F16" s="99"/>
    </row>
    <row r="17" spans="2:18" ht="41.25" customHeight="1" x14ac:dyDescent="0.25">
      <c r="C17" s="95"/>
      <c r="D17" s="103"/>
      <c r="E17" s="55" t="s">
        <v>101</v>
      </c>
      <c r="F17" s="100"/>
    </row>
    <row r="18" spans="2:18" x14ac:dyDescent="0.25">
      <c r="P18" s="94" t="s">
        <v>22</v>
      </c>
      <c r="Q18" s="94"/>
    </row>
    <row r="19" spans="2:18" ht="60" x14ac:dyDescent="0.25">
      <c r="B19" s="4"/>
      <c r="C19" s="49" t="s">
        <v>15</v>
      </c>
      <c r="D19" s="62" t="s">
        <v>77</v>
      </c>
      <c r="E19" s="49" t="s">
        <v>78</v>
      </c>
      <c r="F19" s="49" t="s">
        <v>79</v>
      </c>
      <c r="G19" s="94" t="s">
        <v>5</v>
      </c>
      <c r="H19" s="94"/>
      <c r="I19" s="49" t="s">
        <v>10</v>
      </c>
      <c r="J19" s="49" t="s">
        <v>11</v>
      </c>
      <c r="K19" s="49" t="s">
        <v>12</v>
      </c>
      <c r="L19" s="49" t="s">
        <v>16</v>
      </c>
      <c r="M19" s="49" t="s">
        <v>20</v>
      </c>
      <c r="N19" s="49" t="s">
        <v>21</v>
      </c>
      <c r="O19" s="49" t="s">
        <v>8</v>
      </c>
      <c r="P19" s="49" t="s">
        <v>13</v>
      </c>
      <c r="Q19" s="49" t="s">
        <v>14</v>
      </c>
      <c r="R19" s="49" t="s">
        <v>9</v>
      </c>
    </row>
    <row r="20" spans="2:18" ht="75" x14ac:dyDescent="0.25">
      <c r="B20" s="4"/>
      <c r="C20" s="16">
        <v>1</v>
      </c>
      <c r="D20" s="15" t="s">
        <v>163</v>
      </c>
      <c r="E20" s="15" t="s">
        <v>159</v>
      </c>
      <c r="F20" s="51" t="s">
        <v>150</v>
      </c>
      <c r="G20" s="9">
        <v>34102</v>
      </c>
      <c r="H20" s="9">
        <v>34397</v>
      </c>
      <c r="I20" s="24">
        <f t="shared" ref="I20:I29" si="0">+H20-G20</f>
        <v>295</v>
      </c>
      <c r="J20" s="25">
        <f>+I20/30</f>
        <v>9.8333333333333339</v>
      </c>
      <c r="K20" s="63"/>
      <c r="L20" s="51" t="s">
        <v>136</v>
      </c>
      <c r="M20" s="51">
        <v>90</v>
      </c>
      <c r="N20" s="51">
        <v>90</v>
      </c>
      <c r="O20" s="51" t="s">
        <v>150</v>
      </c>
      <c r="P20" s="51"/>
      <c r="Q20" s="51"/>
      <c r="R20" s="7" t="s">
        <v>178</v>
      </c>
    </row>
    <row r="21" spans="2:18" ht="45" x14ac:dyDescent="0.25">
      <c r="B21" s="4"/>
      <c r="C21" s="16">
        <v>3</v>
      </c>
      <c r="D21" s="15" t="s">
        <v>139</v>
      </c>
      <c r="E21" s="15" t="s">
        <v>159</v>
      </c>
      <c r="F21" s="51" t="s">
        <v>136</v>
      </c>
      <c r="G21" s="9">
        <v>34428</v>
      </c>
      <c r="H21" s="9">
        <v>36073</v>
      </c>
      <c r="I21" s="24">
        <f>+H21-G21</f>
        <v>1645</v>
      </c>
      <c r="J21" s="25">
        <f>+I21/30</f>
        <v>54.833333333333336</v>
      </c>
      <c r="K21" s="18">
        <f>+J21/12</f>
        <v>4.5694444444444446</v>
      </c>
      <c r="L21" s="51" t="s">
        <v>136</v>
      </c>
      <c r="M21" s="51">
        <v>92</v>
      </c>
      <c r="N21" s="51">
        <v>96</v>
      </c>
      <c r="O21" s="64" t="s">
        <v>136</v>
      </c>
      <c r="P21" s="51" t="s">
        <v>13</v>
      </c>
      <c r="Q21" s="51" t="s">
        <v>101</v>
      </c>
      <c r="R21" s="7" t="s">
        <v>176</v>
      </c>
    </row>
    <row r="22" spans="2:18" ht="45" x14ac:dyDescent="0.25">
      <c r="B22" s="4"/>
      <c r="C22" s="16">
        <v>4</v>
      </c>
      <c r="D22" s="15" t="s">
        <v>139</v>
      </c>
      <c r="E22" s="15" t="s">
        <v>159</v>
      </c>
      <c r="F22" s="51" t="s">
        <v>136</v>
      </c>
      <c r="G22" s="9">
        <v>36074</v>
      </c>
      <c r="H22" s="9">
        <v>37090</v>
      </c>
      <c r="I22" s="24">
        <f t="shared" si="0"/>
        <v>1016</v>
      </c>
      <c r="J22" s="25">
        <f t="shared" ref="J22:J29" si="1">+I22/30</f>
        <v>33.866666666666667</v>
      </c>
      <c r="K22" s="18">
        <f t="shared" ref="K22:K29" si="2">+J22/12</f>
        <v>2.8222222222222224</v>
      </c>
      <c r="L22" s="51" t="s">
        <v>136</v>
      </c>
      <c r="M22" s="51">
        <v>92</v>
      </c>
      <c r="N22" s="51">
        <v>97</v>
      </c>
      <c r="O22" s="64" t="s">
        <v>136</v>
      </c>
      <c r="P22" s="51" t="s">
        <v>13</v>
      </c>
      <c r="Q22" s="51" t="s">
        <v>101</v>
      </c>
      <c r="R22" s="7" t="s">
        <v>176</v>
      </c>
    </row>
    <row r="23" spans="2:18" ht="30" x14ac:dyDescent="0.25">
      <c r="B23" s="4"/>
      <c r="C23" s="16">
        <v>5</v>
      </c>
      <c r="D23" s="15" t="s">
        <v>139</v>
      </c>
      <c r="E23" s="15" t="s">
        <v>159</v>
      </c>
      <c r="F23" s="51" t="s">
        <v>136</v>
      </c>
      <c r="G23" s="9">
        <v>37091</v>
      </c>
      <c r="H23" s="9">
        <v>38138</v>
      </c>
      <c r="I23" s="24">
        <f t="shared" si="0"/>
        <v>1047</v>
      </c>
      <c r="J23" s="25">
        <f t="shared" si="1"/>
        <v>34.9</v>
      </c>
      <c r="K23" s="18">
        <f t="shared" si="2"/>
        <v>2.9083333333333332</v>
      </c>
      <c r="L23" s="51" t="s">
        <v>136</v>
      </c>
      <c r="M23" s="51">
        <v>92</v>
      </c>
      <c r="N23" s="51">
        <v>95</v>
      </c>
      <c r="O23" s="64" t="s">
        <v>136</v>
      </c>
      <c r="P23" s="51" t="s">
        <v>13</v>
      </c>
      <c r="Q23" s="51" t="s">
        <v>98</v>
      </c>
      <c r="R23" s="7" t="s">
        <v>176</v>
      </c>
    </row>
    <row r="24" spans="2:18" ht="45" x14ac:dyDescent="0.25">
      <c r="B24" s="4"/>
      <c r="C24" s="16">
        <v>2</v>
      </c>
      <c r="D24" s="15" t="s">
        <v>139</v>
      </c>
      <c r="E24" s="15" t="s">
        <v>159</v>
      </c>
      <c r="F24" s="51" t="s">
        <v>150</v>
      </c>
      <c r="G24" s="9">
        <v>38139</v>
      </c>
      <c r="H24" s="9">
        <v>39020</v>
      </c>
      <c r="I24" s="24">
        <f>+H24-G24</f>
        <v>881</v>
      </c>
      <c r="J24" s="25">
        <f>+I24/30</f>
        <v>29.366666666666667</v>
      </c>
      <c r="K24" s="63"/>
      <c r="L24" s="51" t="s">
        <v>136</v>
      </c>
      <c r="M24" s="51">
        <v>91</v>
      </c>
      <c r="N24" s="51">
        <v>91</v>
      </c>
      <c r="O24" s="51" t="s">
        <v>150</v>
      </c>
      <c r="P24" s="51"/>
      <c r="Q24" s="51"/>
      <c r="R24" s="7" t="s">
        <v>151</v>
      </c>
    </row>
    <row r="25" spans="2:18" ht="45" x14ac:dyDescent="0.25">
      <c r="B25" s="4"/>
      <c r="C25" s="16">
        <v>6</v>
      </c>
      <c r="D25" s="15" t="s">
        <v>164</v>
      </c>
      <c r="E25" s="15" t="s">
        <v>159</v>
      </c>
      <c r="F25" s="51" t="s">
        <v>150</v>
      </c>
      <c r="G25" s="9">
        <v>39041</v>
      </c>
      <c r="H25" s="9">
        <v>39782</v>
      </c>
      <c r="I25" s="24">
        <f t="shared" si="0"/>
        <v>741</v>
      </c>
      <c r="J25" s="25">
        <f t="shared" si="1"/>
        <v>24.7</v>
      </c>
      <c r="K25" s="63"/>
      <c r="L25" s="51" t="s">
        <v>136</v>
      </c>
      <c r="M25" s="51">
        <v>98</v>
      </c>
      <c r="N25" s="51">
        <v>98</v>
      </c>
      <c r="O25" s="51" t="s">
        <v>150</v>
      </c>
      <c r="P25" s="51" t="s">
        <v>13</v>
      </c>
      <c r="Q25" s="51"/>
      <c r="R25" s="7" t="s">
        <v>151</v>
      </c>
    </row>
    <row r="26" spans="2:18" ht="30" x14ac:dyDescent="0.25">
      <c r="B26" s="4"/>
      <c r="C26" s="16">
        <v>7</v>
      </c>
      <c r="D26" s="15" t="s">
        <v>179</v>
      </c>
      <c r="E26" s="15" t="s">
        <v>159</v>
      </c>
      <c r="F26" s="51" t="s">
        <v>136</v>
      </c>
      <c r="G26" s="9">
        <v>39783</v>
      </c>
      <c r="H26" s="9">
        <v>40663</v>
      </c>
      <c r="I26" s="24">
        <f>+H26-G26</f>
        <v>880</v>
      </c>
      <c r="J26" s="25">
        <f>+I26/30</f>
        <v>29.333333333333332</v>
      </c>
      <c r="K26" s="18">
        <f t="shared" si="2"/>
        <v>2.4444444444444442</v>
      </c>
      <c r="L26" s="51" t="s">
        <v>136</v>
      </c>
      <c r="M26" s="51">
        <v>99</v>
      </c>
      <c r="N26" s="51">
        <v>100</v>
      </c>
      <c r="O26" s="51" t="s">
        <v>136</v>
      </c>
      <c r="P26" s="51" t="s">
        <v>13</v>
      </c>
      <c r="Q26" s="51" t="s">
        <v>98</v>
      </c>
      <c r="R26" s="7"/>
    </row>
    <row r="27" spans="2:18" ht="45" x14ac:dyDescent="0.25">
      <c r="B27" s="4"/>
      <c r="C27" s="16">
        <v>8</v>
      </c>
      <c r="D27" s="15" t="s">
        <v>175</v>
      </c>
      <c r="E27" s="15" t="s">
        <v>159</v>
      </c>
      <c r="F27" s="51" t="s">
        <v>136</v>
      </c>
      <c r="G27" s="9">
        <v>41091</v>
      </c>
      <c r="H27" s="9">
        <v>41455</v>
      </c>
      <c r="I27" s="24">
        <f>+H27-G27</f>
        <v>364</v>
      </c>
      <c r="J27" s="25">
        <f>+I27/30</f>
        <v>12.133333333333333</v>
      </c>
      <c r="K27" s="18">
        <f t="shared" si="2"/>
        <v>1.0111111111111111</v>
      </c>
      <c r="L27" s="51" t="s">
        <v>136</v>
      </c>
      <c r="M27" s="51">
        <v>101</v>
      </c>
      <c r="N27" s="51">
        <v>109</v>
      </c>
      <c r="O27" s="51" t="s">
        <v>136</v>
      </c>
      <c r="P27" s="51" t="s">
        <v>13</v>
      </c>
      <c r="Q27" s="51" t="s">
        <v>101</v>
      </c>
      <c r="R27" s="7"/>
    </row>
    <row r="28" spans="2:18" x14ac:dyDescent="0.25">
      <c r="B28" s="4"/>
      <c r="C28" s="16">
        <v>9</v>
      </c>
      <c r="D28" s="15"/>
      <c r="E28" s="15"/>
      <c r="F28" s="51"/>
      <c r="G28" s="9"/>
      <c r="H28" s="9"/>
      <c r="I28" s="24">
        <f t="shared" si="0"/>
        <v>0</v>
      </c>
      <c r="J28" s="25">
        <f t="shared" si="1"/>
        <v>0</v>
      </c>
      <c r="K28" s="18">
        <f t="shared" si="2"/>
        <v>0</v>
      </c>
      <c r="L28" s="51"/>
      <c r="M28" s="51"/>
      <c r="N28" s="51"/>
      <c r="O28" s="51"/>
      <c r="P28" s="51"/>
      <c r="Q28" s="51"/>
      <c r="R28" s="7"/>
    </row>
    <row r="29" spans="2:18" x14ac:dyDescent="0.25">
      <c r="B29" s="4"/>
      <c r="C29" s="16">
        <v>10</v>
      </c>
      <c r="D29" s="8"/>
      <c r="E29" s="15"/>
      <c r="F29" s="51"/>
      <c r="G29" s="9"/>
      <c r="H29" s="9"/>
      <c r="I29" s="24">
        <f t="shared" si="0"/>
        <v>0</v>
      </c>
      <c r="J29" s="25">
        <f t="shared" si="1"/>
        <v>0</v>
      </c>
      <c r="K29" s="18">
        <f t="shared" si="2"/>
        <v>0</v>
      </c>
      <c r="L29" s="51"/>
      <c r="M29" s="51"/>
      <c r="N29" s="51"/>
      <c r="O29" s="51"/>
      <c r="P29" s="51"/>
      <c r="Q29" s="51"/>
      <c r="R29" s="7"/>
    </row>
    <row r="30" spans="2:18" ht="33" customHeight="1" x14ac:dyDescent="0.2">
      <c r="E30" s="54" t="s">
        <v>132</v>
      </c>
      <c r="K30" s="18">
        <f>SUM(K20:K29)</f>
        <v>13.755555555555556</v>
      </c>
    </row>
    <row r="31" spans="2:18" ht="36" x14ac:dyDescent="0.25">
      <c r="C31" s="50" t="s">
        <v>23</v>
      </c>
      <c r="D31" s="28">
        <f>+K30</f>
        <v>13.755555555555556</v>
      </c>
      <c r="E31" s="42" t="s">
        <v>136</v>
      </c>
    </row>
    <row r="32" spans="2:18" x14ac:dyDescent="0.25">
      <c r="C32" s="50" t="s">
        <v>24</v>
      </c>
      <c r="D32" s="51">
        <v>6</v>
      </c>
    </row>
    <row r="33" spans="3:8" x14ac:dyDescent="0.2">
      <c r="C33" s="50" t="s">
        <v>25</v>
      </c>
      <c r="D33" s="28">
        <f>+D31-D32</f>
        <v>7.7555555555555564</v>
      </c>
      <c r="E33" s="54" t="s">
        <v>132</v>
      </c>
    </row>
    <row r="34" spans="3:8" ht="36" x14ac:dyDescent="0.25">
      <c r="C34" s="50" t="s">
        <v>27</v>
      </c>
      <c r="D34" s="28">
        <f>+K21+K22+K23+K26+K27</f>
        <v>13.755555555555556</v>
      </c>
      <c r="E34" s="42" t="s">
        <v>136</v>
      </c>
    </row>
    <row r="35" spans="3:8" x14ac:dyDescent="0.25">
      <c r="C35" s="50" t="s">
        <v>28</v>
      </c>
      <c r="D35" s="51">
        <v>3</v>
      </c>
      <c r="E35" s="49" t="str">
        <f>+E15</f>
        <v>Mantenimiento de redes de Tx</v>
      </c>
      <c r="F35" s="49" t="str">
        <f>+E16</f>
        <v>Mantenimiento de equipos</v>
      </c>
      <c r="G35" s="94" t="str">
        <f>+E17</f>
        <v>Instalaciones y/o Operación de Redes de Tx</v>
      </c>
      <c r="H35" s="94"/>
    </row>
    <row r="36" spans="3:8" x14ac:dyDescent="0.25">
      <c r="C36" s="50" t="s">
        <v>26</v>
      </c>
      <c r="D36" s="28">
        <f>+D34-D35</f>
        <v>10.755555555555556</v>
      </c>
      <c r="E36" s="28"/>
      <c r="F36" s="28">
        <f>+K23+K26</f>
        <v>5.3527777777777779</v>
      </c>
      <c r="G36" s="101">
        <f>+K21+K22+K27</f>
        <v>8.4027777777777786</v>
      </c>
      <c r="H36" s="101"/>
    </row>
    <row r="38" spans="3:8" ht="36" x14ac:dyDescent="0.25">
      <c r="C38" s="50" t="s">
        <v>91</v>
      </c>
      <c r="D38" s="42" t="s">
        <v>150</v>
      </c>
    </row>
  </sheetData>
  <mergeCells count="16">
    <mergeCell ref="C14:E14"/>
    <mergeCell ref="C15:D17"/>
    <mergeCell ref="P18:Q18"/>
    <mergeCell ref="D4:D5"/>
    <mergeCell ref="E4:E5"/>
    <mergeCell ref="F4:F5"/>
    <mergeCell ref="G4:G5"/>
    <mergeCell ref="H4:H5"/>
    <mergeCell ref="I4:L5"/>
    <mergeCell ref="G19:H19"/>
    <mergeCell ref="F15:F17"/>
    <mergeCell ref="G35:H35"/>
    <mergeCell ref="G36:H36"/>
    <mergeCell ref="I6:L6"/>
    <mergeCell ref="I7:L7"/>
    <mergeCell ref="I8:L8"/>
  </mergeCells>
  <conditionalFormatting sqref="A1:XFD3 A4:I4 A5:H5 M4:XFD8 A9:XFD14 A15:C16 E15:XFD15 A17:B17 A6:C7 A8:B8 E16:E17 G16:XFD17 A37:XFD1048576 A35:G36 I35:XFD36 A31:XFD32 A30:D30 F30:XFD30 A34:XFD34 A33:D33 F33:XFD33 E6:I6 A26:XFD26 A28:XFD29 A27:C27 E27:XFD27 A18:XFD19 A20:Q25 S20:XFD25">
    <cfRule type="cellIs" dxfId="347" priority="27" operator="equal">
      <formula>"NO"</formula>
    </cfRule>
    <cfRule type="cellIs" dxfId="346" priority="28" operator="equal">
      <formula>"SI"</formula>
    </cfRule>
  </conditionalFormatting>
  <conditionalFormatting sqref="D7:I7">
    <cfRule type="cellIs" dxfId="345" priority="25" operator="equal">
      <formula>"NO"</formula>
    </cfRule>
    <cfRule type="cellIs" dxfId="344" priority="26" operator="equal">
      <formula>"SI"</formula>
    </cfRule>
  </conditionalFormatting>
  <conditionalFormatting sqref="D8:I8">
    <cfRule type="cellIs" dxfId="343" priority="23" operator="equal">
      <formula>"NO"</formula>
    </cfRule>
    <cfRule type="cellIs" dxfId="342" priority="24" operator="equal">
      <formula>"SI"</formula>
    </cfRule>
  </conditionalFormatting>
  <conditionalFormatting sqref="C8">
    <cfRule type="cellIs" dxfId="341" priority="21" operator="equal">
      <formula>"NO"</formula>
    </cfRule>
    <cfRule type="cellIs" dxfId="340" priority="22" operator="equal">
      <formula>"SI"</formula>
    </cfRule>
  </conditionalFormatting>
  <conditionalFormatting sqref="E30">
    <cfRule type="cellIs" dxfId="339" priority="19" operator="equal">
      <formula>"NO"</formula>
    </cfRule>
    <cfRule type="cellIs" dxfId="338" priority="20" operator="equal">
      <formula>"SI"</formula>
    </cfRule>
  </conditionalFormatting>
  <conditionalFormatting sqref="E33">
    <cfRule type="cellIs" dxfId="337" priority="17" operator="equal">
      <formula>"NO"</formula>
    </cfRule>
    <cfRule type="cellIs" dxfId="336" priority="18" operator="equal">
      <formula>"SI"</formula>
    </cfRule>
  </conditionalFormatting>
  <conditionalFormatting sqref="D6">
    <cfRule type="cellIs" dxfId="335" priority="15" operator="equal">
      <formula>"NO"</formula>
    </cfRule>
    <cfRule type="cellIs" dxfId="334" priority="16" operator="equal">
      <formula>"SI"</formula>
    </cfRule>
  </conditionalFormatting>
  <conditionalFormatting sqref="R20">
    <cfRule type="cellIs" dxfId="333" priority="13" operator="equal">
      <formula>"NO"</formula>
    </cfRule>
    <cfRule type="cellIs" dxfId="332" priority="14" operator="equal">
      <formula>"SI"</formula>
    </cfRule>
  </conditionalFormatting>
  <conditionalFormatting sqref="R24">
    <cfRule type="cellIs" dxfId="331" priority="11" operator="equal">
      <formula>"NO"</formula>
    </cfRule>
    <cfRule type="cellIs" dxfId="330" priority="12" operator="equal">
      <formula>"SI"</formula>
    </cfRule>
  </conditionalFormatting>
  <conditionalFormatting sqref="R25">
    <cfRule type="cellIs" dxfId="329" priority="9" operator="equal">
      <formula>"NO"</formula>
    </cfRule>
    <cfRule type="cellIs" dxfId="328" priority="10" operator="equal">
      <formula>"SI"</formula>
    </cfRule>
  </conditionalFormatting>
  <conditionalFormatting sqref="D27">
    <cfRule type="cellIs" dxfId="327" priority="7" operator="equal">
      <formula>"NO"</formula>
    </cfRule>
    <cfRule type="cellIs" dxfId="326" priority="8" operator="equal">
      <formula>"SI"</formula>
    </cfRule>
  </conditionalFormatting>
  <conditionalFormatting sqref="R23">
    <cfRule type="cellIs" dxfId="325" priority="5" operator="equal">
      <formula>"NO"</formula>
    </cfRule>
    <cfRule type="cellIs" dxfId="324" priority="6" operator="equal">
      <formula>"SI"</formula>
    </cfRule>
  </conditionalFormatting>
  <conditionalFormatting sqref="R21">
    <cfRule type="cellIs" dxfId="323" priority="3" operator="equal">
      <formula>"NO"</formula>
    </cfRule>
    <cfRule type="cellIs" dxfId="322" priority="4" operator="equal">
      <formula>"SI"</formula>
    </cfRule>
  </conditionalFormatting>
  <conditionalFormatting sqref="R22">
    <cfRule type="cellIs" dxfId="321" priority="1" operator="equal">
      <formula>"NO"</formula>
    </cfRule>
    <cfRule type="cellIs" dxfId="320" priority="2" operator="equal">
      <formula>"SI"</formula>
    </cfRule>
  </conditionalFormatting>
  <dataValidations count="1">
    <dataValidation type="list" allowBlank="1" showInputMessage="1" showErrorMessage="1" sqref="Q22:Q29 Q20:Q21">
      <formula1>$E$15:$E$17</formula1>
    </dataValidation>
  </dataValidations>
  <pageMargins left="0.7" right="0.7" top="0.75" bottom="0.75" header="0.3" footer="0.3"/>
  <pageSetup scale="21"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B2:Q31"/>
  <sheetViews>
    <sheetView zoomScale="85" zoomScaleNormal="85" zoomScaleSheetLayoutView="10" workbookViewId="0">
      <selection activeCell="A13" sqref="A13"/>
    </sheetView>
  </sheetViews>
  <sheetFormatPr baseColWidth="10" defaultColWidth="11.42578125" defaultRowHeight="15" x14ac:dyDescent="0.25"/>
  <cols>
    <col min="1" max="1" width="3.7109375" style="4" customWidth="1"/>
    <col min="2" max="2" width="11.42578125" style="11"/>
    <col min="3" max="3" width="39.28515625" style="4" bestFit="1" customWidth="1"/>
    <col min="4" max="4" width="33.85546875" style="4" customWidth="1"/>
    <col min="5" max="5" width="34.28515625" style="4" customWidth="1"/>
    <col min="6" max="6" width="32" style="4" customWidth="1"/>
    <col min="7" max="7" width="17.28515625" style="4" customWidth="1"/>
    <col min="8" max="8" width="16.28515625" style="4" customWidth="1"/>
    <col min="9" max="9" width="11.42578125" style="11"/>
    <col min="10" max="10" width="15.7109375" style="11" bestFit="1" customWidth="1"/>
    <col min="11" max="11" width="11.42578125" style="4"/>
    <col min="12" max="16" width="16.42578125" style="11" customWidth="1"/>
    <col min="17" max="17" width="41.140625" style="4" customWidth="1"/>
    <col min="18" max="16384" width="11.42578125" style="4"/>
  </cols>
  <sheetData>
    <row r="2" spans="2:16" x14ac:dyDescent="0.25">
      <c r="B2" s="12" t="s">
        <v>69</v>
      </c>
      <c r="C2" s="3" t="s">
        <v>70</v>
      </c>
    </row>
    <row r="3" spans="2:16" ht="14.45" x14ac:dyDescent="0.35">
      <c r="B3" s="12"/>
      <c r="C3" s="3"/>
    </row>
    <row r="4" spans="2:16" ht="21" customHeight="1" x14ac:dyDescent="0.25">
      <c r="B4" s="12"/>
      <c r="C4" s="57" t="s">
        <v>102</v>
      </c>
      <c r="D4" s="96" t="s">
        <v>18</v>
      </c>
      <c r="E4" s="96" t="s">
        <v>7</v>
      </c>
      <c r="F4" s="96" t="s">
        <v>19</v>
      </c>
      <c r="G4" s="96" t="s">
        <v>63</v>
      </c>
      <c r="H4" s="96" t="s">
        <v>8</v>
      </c>
      <c r="I4" s="94" t="s">
        <v>9</v>
      </c>
      <c r="J4" s="94"/>
      <c r="K4" s="94"/>
      <c r="L4" s="94"/>
    </row>
    <row r="5" spans="2:16" ht="35.25" customHeight="1" x14ac:dyDescent="0.25">
      <c r="B5" s="12"/>
      <c r="C5" s="26" t="s">
        <v>165</v>
      </c>
      <c r="D5" s="97"/>
      <c r="E5" s="97"/>
      <c r="F5" s="97" t="s">
        <v>19</v>
      </c>
      <c r="G5" s="97"/>
      <c r="H5" s="97"/>
      <c r="I5" s="94"/>
      <c r="J5" s="94"/>
      <c r="K5" s="94"/>
      <c r="L5" s="94"/>
    </row>
    <row r="6" spans="2:16" ht="36" x14ac:dyDescent="0.25">
      <c r="C6" s="2" t="s">
        <v>103</v>
      </c>
      <c r="D6" s="51" t="s">
        <v>166</v>
      </c>
      <c r="E6" s="51" t="s">
        <v>180</v>
      </c>
      <c r="F6" s="9">
        <v>35647</v>
      </c>
      <c r="G6" s="51">
        <v>127</v>
      </c>
      <c r="H6" s="42" t="s">
        <v>136</v>
      </c>
      <c r="I6" s="93" t="s">
        <v>169</v>
      </c>
      <c r="J6" s="93"/>
      <c r="K6" s="93"/>
      <c r="L6" s="93"/>
    </row>
    <row r="7" spans="2:16" ht="63" customHeight="1" x14ac:dyDescent="0.25">
      <c r="C7" s="2" t="s">
        <v>104</v>
      </c>
      <c r="D7" s="51" t="s">
        <v>166</v>
      </c>
      <c r="E7" s="51" t="s">
        <v>167</v>
      </c>
      <c r="F7" s="9">
        <v>35782</v>
      </c>
      <c r="G7" s="51">
        <v>131</v>
      </c>
      <c r="H7" s="42" t="s">
        <v>136</v>
      </c>
      <c r="I7" s="93" t="s">
        <v>169</v>
      </c>
      <c r="J7" s="93"/>
      <c r="K7" s="93"/>
      <c r="L7" s="93"/>
    </row>
    <row r="8" spans="2:16" ht="36" x14ac:dyDescent="0.25">
      <c r="C8" s="2" t="s">
        <v>105</v>
      </c>
      <c r="D8" s="51" t="s">
        <v>150</v>
      </c>
      <c r="E8" s="51" t="s">
        <v>150</v>
      </c>
      <c r="F8" s="9" t="s">
        <v>150</v>
      </c>
      <c r="G8" s="51" t="s">
        <v>150</v>
      </c>
      <c r="H8" s="58"/>
      <c r="I8" s="93" t="s">
        <v>169</v>
      </c>
      <c r="J8" s="93"/>
      <c r="K8" s="93"/>
      <c r="L8" s="93"/>
    </row>
    <row r="9" spans="2:16" ht="45" x14ac:dyDescent="0.25">
      <c r="C9" s="2" t="s">
        <v>107</v>
      </c>
      <c r="D9" s="51" t="s">
        <v>150</v>
      </c>
      <c r="E9" s="51" t="s">
        <v>150</v>
      </c>
      <c r="F9" s="9" t="s">
        <v>150</v>
      </c>
      <c r="G9" s="51" t="s">
        <v>150</v>
      </c>
      <c r="H9" s="58"/>
      <c r="I9" s="93" t="s">
        <v>169</v>
      </c>
      <c r="J9" s="93"/>
      <c r="K9" s="93"/>
      <c r="L9" s="93"/>
    </row>
    <row r="10" spans="2:16" ht="14.45" x14ac:dyDescent="0.35">
      <c r="C10" s="14"/>
      <c r="D10" s="14"/>
      <c r="E10" s="14"/>
      <c r="F10" s="14"/>
      <c r="G10" s="14"/>
      <c r="H10" s="14"/>
    </row>
    <row r="11" spans="2:16" ht="36" x14ac:dyDescent="0.25">
      <c r="C11" s="2" t="s">
        <v>76</v>
      </c>
      <c r="D11" s="42" t="s">
        <v>136</v>
      </c>
      <c r="E11" s="14"/>
      <c r="F11" s="14"/>
      <c r="G11" s="14"/>
      <c r="H11" s="14"/>
    </row>
    <row r="12" spans="2:16" ht="60" x14ac:dyDescent="0.25">
      <c r="C12" s="2" t="s">
        <v>86</v>
      </c>
      <c r="D12" s="42" t="s">
        <v>136</v>
      </c>
      <c r="E12" s="14"/>
      <c r="F12" s="14"/>
      <c r="G12" s="14"/>
      <c r="H12" s="14"/>
    </row>
    <row r="13" spans="2:16" ht="43.5" x14ac:dyDescent="0.35">
      <c r="C13" s="2" t="s">
        <v>80</v>
      </c>
      <c r="D13" s="42" t="s">
        <v>136</v>
      </c>
      <c r="E13" s="14"/>
      <c r="F13" s="14"/>
      <c r="G13" s="14"/>
      <c r="H13" s="14"/>
    </row>
    <row r="15" spans="2:16" ht="45" customHeight="1" x14ac:dyDescent="0.25">
      <c r="C15" s="95" t="s">
        <v>108</v>
      </c>
      <c r="D15" s="95"/>
      <c r="E15" s="95"/>
    </row>
    <row r="16" spans="2:16" x14ac:dyDescent="0.25">
      <c r="P16" s="49" t="s">
        <v>22</v>
      </c>
    </row>
    <row r="17" spans="2:17" ht="60" x14ac:dyDescent="0.25">
      <c r="B17" s="4"/>
      <c r="C17" s="49" t="s">
        <v>15</v>
      </c>
      <c r="D17" s="62" t="s">
        <v>77</v>
      </c>
      <c r="E17" s="49" t="s">
        <v>78</v>
      </c>
      <c r="F17" s="49" t="s">
        <v>79</v>
      </c>
      <c r="G17" s="94" t="s">
        <v>5</v>
      </c>
      <c r="H17" s="94"/>
      <c r="I17" s="49" t="s">
        <v>10</v>
      </c>
      <c r="J17" s="49" t="s">
        <v>11</v>
      </c>
      <c r="K17" s="49" t="s">
        <v>12</v>
      </c>
      <c r="L17" s="49" t="s">
        <v>16</v>
      </c>
      <c r="M17" s="49" t="s">
        <v>20</v>
      </c>
      <c r="N17" s="49" t="s">
        <v>21</v>
      </c>
      <c r="O17" s="49" t="s">
        <v>8</v>
      </c>
      <c r="P17" s="49" t="s">
        <v>13</v>
      </c>
      <c r="Q17" s="49" t="s">
        <v>9</v>
      </c>
    </row>
    <row r="18" spans="2:17" ht="30" x14ac:dyDescent="0.25">
      <c r="B18" s="4"/>
      <c r="C18" s="16">
        <v>1</v>
      </c>
      <c r="D18" s="15" t="s">
        <v>181</v>
      </c>
      <c r="E18" s="15" t="s">
        <v>165</v>
      </c>
      <c r="F18" s="51" t="s">
        <v>136</v>
      </c>
      <c r="G18" s="9">
        <v>36536</v>
      </c>
      <c r="H18" s="9">
        <v>38366</v>
      </c>
      <c r="I18" s="24">
        <f t="shared" ref="I18:I27" si="0">+H18-G18</f>
        <v>1830</v>
      </c>
      <c r="J18" s="25">
        <f>+I18/30</f>
        <v>61</v>
      </c>
      <c r="K18" s="18">
        <f>+J18/12</f>
        <v>5.083333333333333</v>
      </c>
      <c r="L18" s="51" t="s">
        <v>136</v>
      </c>
      <c r="M18" s="51">
        <v>125</v>
      </c>
      <c r="N18" s="51">
        <v>125</v>
      </c>
      <c r="O18" s="51" t="s">
        <v>136</v>
      </c>
      <c r="P18" s="51" t="s">
        <v>13</v>
      </c>
      <c r="Q18" s="7"/>
    </row>
    <row r="19" spans="2:17" ht="30" x14ac:dyDescent="0.25">
      <c r="B19" s="4"/>
      <c r="C19" s="16">
        <v>2</v>
      </c>
      <c r="D19" s="15" t="s">
        <v>182</v>
      </c>
      <c r="E19" s="15" t="s">
        <v>165</v>
      </c>
      <c r="F19" s="51" t="s">
        <v>136</v>
      </c>
      <c r="G19" s="9">
        <v>38447</v>
      </c>
      <c r="H19" s="9">
        <v>40404</v>
      </c>
      <c r="I19" s="24">
        <f>+H19-G19</f>
        <v>1957</v>
      </c>
      <c r="J19" s="25">
        <f>+I19/30</f>
        <v>65.233333333333334</v>
      </c>
      <c r="K19" s="18">
        <f t="shared" ref="K19:K27" si="1">+J19/12</f>
        <v>5.4361111111111109</v>
      </c>
      <c r="L19" s="51" t="s">
        <v>136</v>
      </c>
      <c r="M19" s="51">
        <v>126</v>
      </c>
      <c r="N19" s="51">
        <v>126</v>
      </c>
      <c r="O19" s="51" t="s">
        <v>136</v>
      </c>
      <c r="P19" s="51" t="s">
        <v>13</v>
      </c>
      <c r="Q19" s="7"/>
    </row>
    <row r="20" spans="2:17" x14ac:dyDescent="0.25">
      <c r="B20" s="4"/>
      <c r="C20" s="16">
        <v>4</v>
      </c>
      <c r="D20" s="15"/>
      <c r="E20" s="15"/>
      <c r="F20" s="51"/>
      <c r="G20" s="9"/>
      <c r="H20" s="9"/>
      <c r="I20" s="24">
        <f t="shared" si="0"/>
        <v>0</v>
      </c>
      <c r="J20" s="25">
        <f t="shared" ref="J20:J27" si="2">+I20/30</f>
        <v>0</v>
      </c>
      <c r="K20" s="18">
        <f t="shared" si="1"/>
        <v>0</v>
      </c>
      <c r="L20" s="51"/>
      <c r="M20" s="51"/>
      <c r="N20" s="51"/>
      <c r="O20" s="51"/>
      <c r="P20" s="51"/>
      <c r="Q20" s="7"/>
    </row>
    <row r="21" spans="2:17" x14ac:dyDescent="0.25">
      <c r="B21" s="4"/>
      <c r="C21" s="16">
        <v>5</v>
      </c>
      <c r="D21" s="15"/>
      <c r="E21" s="15"/>
      <c r="F21" s="51"/>
      <c r="G21" s="9"/>
      <c r="H21" s="9"/>
      <c r="I21" s="24">
        <f t="shared" si="0"/>
        <v>0</v>
      </c>
      <c r="J21" s="25">
        <f t="shared" si="2"/>
        <v>0</v>
      </c>
      <c r="K21" s="18">
        <f t="shared" si="1"/>
        <v>0</v>
      </c>
      <c r="L21" s="51"/>
      <c r="M21" s="51"/>
      <c r="N21" s="51"/>
      <c r="O21" s="51"/>
      <c r="P21" s="51"/>
      <c r="Q21" s="7"/>
    </row>
    <row r="22" spans="2:17" x14ac:dyDescent="0.25">
      <c r="B22" s="4"/>
      <c r="C22" s="16">
        <v>6</v>
      </c>
      <c r="D22" s="15"/>
      <c r="E22" s="15"/>
      <c r="F22" s="51"/>
      <c r="G22" s="9"/>
      <c r="H22" s="9"/>
      <c r="I22" s="24">
        <f t="shared" si="0"/>
        <v>0</v>
      </c>
      <c r="J22" s="25">
        <f t="shared" si="2"/>
        <v>0</v>
      </c>
      <c r="K22" s="18">
        <f t="shared" si="1"/>
        <v>0</v>
      </c>
      <c r="L22" s="51"/>
      <c r="M22" s="51"/>
      <c r="N22" s="51"/>
      <c r="O22" s="51"/>
      <c r="P22" s="51"/>
      <c r="Q22" s="7"/>
    </row>
    <row r="23" spans="2:17" x14ac:dyDescent="0.25">
      <c r="B23" s="4"/>
      <c r="C23" s="16">
        <v>8</v>
      </c>
      <c r="D23" s="15"/>
      <c r="E23" s="15"/>
      <c r="F23" s="51"/>
      <c r="G23" s="9"/>
      <c r="H23" s="9"/>
      <c r="I23" s="24">
        <f t="shared" si="0"/>
        <v>0</v>
      </c>
      <c r="J23" s="25">
        <f t="shared" si="2"/>
        <v>0</v>
      </c>
      <c r="K23" s="18">
        <f t="shared" si="1"/>
        <v>0</v>
      </c>
      <c r="L23" s="51"/>
      <c r="M23" s="51"/>
      <c r="N23" s="51"/>
      <c r="O23" s="51"/>
      <c r="P23" s="51"/>
      <c r="Q23" s="7"/>
    </row>
    <row r="24" spans="2:17" x14ac:dyDescent="0.25">
      <c r="B24" s="4"/>
      <c r="C24" s="16">
        <v>3</v>
      </c>
      <c r="D24" s="15"/>
      <c r="E24" s="15"/>
      <c r="F24" s="51"/>
      <c r="G24" s="17"/>
      <c r="H24" s="17"/>
      <c r="I24" s="24">
        <f>+H24-G24</f>
        <v>0</v>
      </c>
      <c r="J24" s="25">
        <f>+I24/30</f>
        <v>0</v>
      </c>
      <c r="K24" s="18">
        <f t="shared" si="1"/>
        <v>0</v>
      </c>
      <c r="L24" s="51"/>
      <c r="M24" s="51"/>
      <c r="N24" s="51"/>
      <c r="O24" s="51"/>
      <c r="P24" s="51"/>
      <c r="Q24" s="7"/>
    </row>
    <row r="25" spans="2:17" x14ac:dyDescent="0.25">
      <c r="B25" s="4"/>
      <c r="C25" s="16">
        <v>7</v>
      </c>
      <c r="D25" s="15"/>
      <c r="E25" s="15"/>
      <c r="F25" s="51"/>
      <c r="G25" s="17"/>
      <c r="H25" s="17"/>
      <c r="I25" s="24">
        <f>+H25-G25</f>
        <v>0</v>
      </c>
      <c r="J25" s="25">
        <f>+I25/30</f>
        <v>0</v>
      </c>
      <c r="K25" s="18">
        <f t="shared" si="1"/>
        <v>0</v>
      </c>
      <c r="L25" s="51"/>
      <c r="M25" s="51"/>
      <c r="N25" s="51"/>
      <c r="O25" s="51"/>
      <c r="P25" s="51"/>
      <c r="Q25" s="7"/>
    </row>
    <row r="26" spans="2:17" x14ac:dyDescent="0.25">
      <c r="B26" s="4"/>
      <c r="C26" s="16">
        <v>9</v>
      </c>
      <c r="D26" s="15"/>
      <c r="E26" s="15"/>
      <c r="F26" s="51"/>
      <c r="G26" s="9"/>
      <c r="H26" s="9"/>
      <c r="I26" s="24">
        <f t="shared" si="0"/>
        <v>0</v>
      </c>
      <c r="J26" s="25">
        <f t="shared" si="2"/>
        <v>0</v>
      </c>
      <c r="K26" s="18">
        <f t="shared" si="1"/>
        <v>0</v>
      </c>
      <c r="L26" s="51"/>
      <c r="M26" s="51"/>
      <c r="N26" s="51"/>
      <c r="O26" s="51"/>
      <c r="P26" s="51"/>
      <c r="Q26" s="7"/>
    </row>
    <row r="27" spans="2:17" x14ac:dyDescent="0.25">
      <c r="B27" s="4"/>
      <c r="C27" s="16">
        <v>10</v>
      </c>
      <c r="D27" s="8"/>
      <c r="E27" s="15"/>
      <c r="F27" s="51"/>
      <c r="G27" s="9"/>
      <c r="H27" s="9"/>
      <c r="I27" s="24">
        <f t="shared" si="0"/>
        <v>0</v>
      </c>
      <c r="J27" s="25">
        <f t="shared" si="2"/>
        <v>0</v>
      </c>
      <c r="K27" s="18">
        <f t="shared" si="1"/>
        <v>0</v>
      </c>
      <c r="L27" s="51"/>
      <c r="M27" s="51"/>
      <c r="N27" s="51"/>
      <c r="O27" s="51"/>
      <c r="P27" s="51"/>
      <c r="Q27" s="7"/>
    </row>
    <row r="28" spans="2:17" ht="33" customHeight="1" x14ac:dyDescent="0.2">
      <c r="E28" s="54" t="s">
        <v>132</v>
      </c>
      <c r="K28" s="18">
        <f>SUM(K18:K27)</f>
        <v>10.519444444444444</v>
      </c>
    </row>
    <row r="29" spans="2:17" ht="36" x14ac:dyDescent="0.25">
      <c r="C29" s="50" t="s">
        <v>23</v>
      </c>
      <c r="D29" s="28">
        <f>+K28</f>
        <v>10.519444444444444</v>
      </c>
      <c r="E29" s="42" t="s">
        <v>136</v>
      </c>
    </row>
    <row r="30" spans="2:17" x14ac:dyDescent="0.25">
      <c r="C30" s="50" t="s">
        <v>24</v>
      </c>
      <c r="D30" s="51">
        <v>4</v>
      </c>
    </row>
    <row r="31" spans="2:17" x14ac:dyDescent="0.2">
      <c r="C31" s="50" t="s">
        <v>25</v>
      </c>
      <c r="D31" s="28">
        <f>+D29-D30</f>
        <v>6.5194444444444439</v>
      </c>
      <c r="E31" s="54"/>
    </row>
  </sheetData>
  <mergeCells count="12">
    <mergeCell ref="I4:L5"/>
    <mergeCell ref="D4:D5"/>
    <mergeCell ref="E4:E5"/>
    <mergeCell ref="F4:F5"/>
    <mergeCell ref="G4:G5"/>
    <mergeCell ref="H4:H5"/>
    <mergeCell ref="I6:L6"/>
    <mergeCell ref="I7:L7"/>
    <mergeCell ref="I9:L9"/>
    <mergeCell ref="C15:E15"/>
    <mergeCell ref="G17:H17"/>
    <mergeCell ref="I8:L8"/>
  </mergeCells>
  <conditionalFormatting sqref="A4:I4 A5:H5 A6:I6 A7:C8 A1:XFD3 M4:XFD9 A9:B9 A29:XFD1048576 A28:D28 F28:XFD28 A10:XFD27">
    <cfRule type="cellIs" dxfId="319" priority="17" operator="equal">
      <formula>"NO"</formula>
    </cfRule>
    <cfRule type="cellIs" dxfId="318" priority="18" operator="equal">
      <formula>"SI"</formula>
    </cfRule>
  </conditionalFormatting>
  <conditionalFormatting sqref="C9">
    <cfRule type="cellIs" dxfId="317" priority="13" operator="equal">
      <formula>"NO"</formula>
    </cfRule>
    <cfRule type="cellIs" dxfId="316" priority="14" operator="equal">
      <formula>"SI"</formula>
    </cfRule>
  </conditionalFormatting>
  <conditionalFormatting sqref="D7:I7">
    <cfRule type="cellIs" dxfId="315" priority="7" operator="equal">
      <formula>"NO"</formula>
    </cfRule>
    <cfRule type="cellIs" dxfId="314" priority="8" operator="equal">
      <formula>"SI"</formula>
    </cfRule>
  </conditionalFormatting>
  <conditionalFormatting sqref="D8:I8">
    <cfRule type="cellIs" dxfId="313" priority="5" operator="equal">
      <formula>"NO"</formula>
    </cfRule>
    <cfRule type="cellIs" dxfId="312" priority="6" operator="equal">
      <formula>"SI"</formula>
    </cfRule>
  </conditionalFormatting>
  <conditionalFormatting sqref="D9:I9">
    <cfRule type="cellIs" dxfId="311" priority="3" operator="equal">
      <formula>"NO"</formula>
    </cfRule>
    <cfRule type="cellIs" dxfId="310" priority="4" operator="equal">
      <formula>"SI"</formula>
    </cfRule>
  </conditionalFormatting>
  <conditionalFormatting sqref="E28">
    <cfRule type="cellIs" dxfId="309" priority="1" operator="equal">
      <formula>"NO"</formula>
    </cfRule>
    <cfRule type="cellIs" dxfId="308" priority="2" operator="equal">
      <formula>"SI"</formula>
    </cfRule>
  </conditionalFormatting>
  <pageMargins left="0.7" right="0.7" top="0.75" bottom="0.75" header="0.3" footer="0.3"/>
  <pageSetup scale="21"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P134"/>
  <sheetViews>
    <sheetView workbookViewId="0">
      <selection activeCell="D17" sqref="D17:D18"/>
    </sheetView>
  </sheetViews>
  <sheetFormatPr baseColWidth="10" defaultColWidth="11.42578125" defaultRowHeight="15" x14ac:dyDescent="0.25"/>
  <cols>
    <col min="1" max="1" width="2.5703125" style="46" customWidth="1"/>
    <col min="2" max="2" width="64.5703125" style="40" customWidth="1"/>
    <col min="3" max="3" width="40.7109375" style="40" customWidth="1"/>
    <col min="4" max="4" width="22.5703125" style="40" customWidth="1"/>
    <col min="5" max="5" width="47.85546875" style="46" customWidth="1"/>
    <col min="6" max="16" width="11.42578125" style="46"/>
    <col min="17" max="16384" width="11.42578125" style="40"/>
  </cols>
  <sheetData>
    <row r="1" spans="2:5" s="46" customFormat="1" ht="14.45" x14ac:dyDescent="0.35"/>
    <row r="2" spans="2:5" ht="15.75" x14ac:dyDescent="0.25">
      <c r="B2" s="106" t="s">
        <v>109</v>
      </c>
      <c r="C2" s="106"/>
      <c r="D2" s="106"/>
      <c r="E2" s="106"/>
    </row>
    <row r="3" spans="2:5" ht="15.75" x14ac:dyDescent="0.25">
      <c r="B3" s="35" t="s">
        <v>29</v>
      </c>
      <c r="C3" s="35" t="s">
        <v>113</v>
      </c>
      <c r="D3" s="36" t="s">
        <v>32</v>
      </c>
      <c r="E3" s="36" t="s">
        <v>9</v>
      </c>
    </row>
    <row r="4" spans="2:5" ht="16.5" x14ac:dyDescent="0.25">
      <c r="B4" s="32" t="s">
        <v>110</v>
      </c>
      <c r="C4" s="33">
        <v>15</v>
      </c>
      <c r="D4" s="104">
        <v>15</v>
      </c>
      <c r="E4" s="107" t="s">
        <v>168</v>
      </c>
    </row>
    <row r="5" spans="2:5" ht="16.5" x14ac:dyDescent="0.25">
      <c r="B5" s="32" t="s">
        <v>111</v>
      </c>
      <c r="C5" s="33">
        <v>25</v>
      </c>
      <c r="D5" s="105"/>
      <c r="E5" s="108"/>
    </row>
    <row r="6" spans="2:5" ht="15.75" x14ac:dyDescent="0.25">
      <c r="B6" s="30" t="s">
        <v>112</v>
      </c>
      <c r="C6" s="31" t="s">
        <v>34</v>
      </c>
      <c r="D6" s="31" t="s">
        <v>32</v>
      </c>
      <c r="E6" s="36" t="s">
        <v>9</v>
      </c>
    </row>
    <row r="7" spans="2:5" ht="16.5" x14ac:dyDescent="0.25">
      <c r="B7" s="32" t="s">
        <v>110</v>
      </c>
      <c r="C7" s="33">
        <v>30</v>
      </c>
      <c r="D7" s="104">
        <v>50</v>
      </c>
      <c r="E7" s="109"/>
    </row>
    <row r="8" spans="2:5" ht="16.5" x14ac:dyDescent="0.25">
      <c r="B8" s="32" t="s">
        <v>111</v>
      </c>
      <c r="C8" s="33">
        <v>50</v>
      </c>
      <c r="D8" s="105"/>
      <c r="E8" s="110"/>
    </row>
    <row r="9" spans="2:5" ht="15.75" x14ac:dyDescent="0.25">
      <c r="B9" s="30" t="s">
        <v>31</v>
      </c>
      <c r="C9" s="35" t="s">
        <v>113</v>
      </c>
      <c r="D9" s="31" t="s">
        <v>32</v>
      </c>
      <c r="E9" s="36" t="s">
        <v>9</v>
      </c>
    </row>
    <row r="10" spans="2:5" ht="15.75" customHeight="1" x14ac:dyDescent="0.25">
      <c r="B10" s="33" t="s">
        <v>114</v>
      </c>
      <c r="C10" s="33">
        <v>15</v>
      </c>
      <c r="D10" s="104">
        <v>0</v>
      </c>
      <c r="E10" s="109"/>
    </row>
    <row r="11" spans="2:5" ht="31.5" x14ac:dyDescent="0.25">
      <c r="B11" s="33" t="s">
        <v>115</v>
      </c>
      <c r="C11" s="33">
        <v>25</v>
      </c>
      <c r="D11" s="105"/>
      <c r="E11" s="110"/>
    </row>
    <row r="12" spans="2:5" s="46" customFormat="1" ht="15.75" x14ac:dyDescent="0.25">
      <c r="B12" s="106" t="s">
        <v>116</v>
      </c>
      <c r="C12" s="106"/>
      <c r="D12" s="106"/>
      <c r="E12" s="106"/>
    </row>
    <row r="13" spans="2:5" s="46" customFormat="1" ht="15.75" x14ac:dyDescent="0.25">
      <c r="B13" s="30" t="s">
        <v>29</v>
      </c>
      <c r="C13" s="30" t="s">
        <v>35</v>
      </c>
      <c r="D13" s="31" t="s">
        <v>32</v>
      </c>
      <c r="E13" s="31" t="s">
        <v>9</v>
      </c>
    </row>
    <row r="14" spans="2:5" s="46" customFormat="1" ht="16.5" x14ac:dyDescent="0.25">
      <c r="B14" s="32" t="s">
        <v>110</v>
      </c>
      <c r="C14" s="33">
        <v>15</v>
      </c>
      <c r="D14" s="104">
        <v>25</v>
      </c>
      <c r="E14" s="38"/>
    </row>
    <row r="15" spans="2:5" s="46" customFormat="1" ht="16.5" x14ac:dyDescent="0.25">
      <c r="B15" s="32" t="s">
        <v>111</v>
      </c>
      <c r="C15" s="33">
        <v>25</v>
      </c>
      <c r="D15" s="105"/>
      <c r="E15" s="38"/>
    </row>
    <row r="16" spans="2:5" s="46" customFormat="1" ht="15.75" x14ac:dyDescent="0.25">
      <c r="B16" s="30" t="s">
        <v>31</v>
      </c>
      <c r="C16" s="31" t="s">
        <v>34</v>
      </c>
      <c r="D16" s="31" t="s">
        <v>32</v>
      </c>
      <c r="E16" s="31" t="s">
        <v>9</v>
      </c>
    </row>
    <row r="17" spans="2:5" s="46" customFormat="1" ht="31.5" x14ac:dyDescent="0.25">
      <c r="B17" s="33" t="s">
        <v>117</v>
      </c>
      <c r="C17" s="33">
        <v>15</v>
      </c>
      <c r="D17" s="104">
        <v>0</v>
      </c>
      <c r="E17" s="38"/>
    </row>
    <row r="18" spans="2:5" s="46" customFormat="1" ht="31.5" x14ac:dyDescent="0.25">
      <c r="B18" s="33" t="s">
        <v>115</v>
      </c>
      <c r="C18" s="33">
        <v>25</v>
      </c>
      <c r="D18" s="105"/>
      <c r="E18" s="38"/>
    </row>
    <row r="19" spans="2:5" s="46" customFormat="1" ht="16.5" customHeight="1" x14ac:dyDescent="0.25">
      <c r="B19" s="106" t="s">
        <v>118</v>
      </c>
      <c r="C19" s="106"/>
      <c r="D19" s="106"/>
      <c r="E19" s="106"/>
    </row>
    <row r="20" spans="2:5" s="46" customFormat="1" ht="15.75" x14ac:dyDescent="0.25">
      <c r="B20" s="34" t="s">
        <v>29</v>
      </c>
      <c r="C20" s="31" t="s">
        <v>33</v>
      </c>
      <c r="D20" s="31" t="s">
        <v>32</v>
      </c>
      <c r="E20" s="31" t="s">
        <v>9</v>
      </c>
    </row>
    <row r="21" spans="2:5" s="46" customFormat="1" ht="16.5" x14ac:dyDescent="0.25">
      <c r="B21" s="32" t="s">
        <v>119</v>
      </c>
      <c r="C21" s="33">
        <v>10</v>
      </c>
      <c r="D21" s="104">
        <v>15</v>
      </c>
      <c r="E21" s="38"/>
    </row>
    <row r="22" spans="2:5" s="46" customFormat="1" ht="16.5" x14ac:dyDescent="0.25">
      <c r="B22" s="32" t="s">
        <v>30</v>
      </c>
      <c r="C22" s="33">
        <v>15</v>
      </c>
      <c r="D22" s="105"/>
      <c r="E22" s="38"/>
    </row>
    <row r="23" spans="2:5" s="46" customFormat="1" ht="15.75" x14ac:dyDescent="0.25">
      <c r="B23" s="34" t="s">
        <v>112</v>
      </c>
      <c r="C23" s="31" t="s">
        <v>33</v>
      </c>
      <c r="D23" s="31" t="s">
        <v>32</v>
      </c>
      <c r="E23" s="31" t="s">
        <v>9</v>
      </c>
    </row>
    <row r="24" spans="2:5" s="46" customFormat="1" ht="16.5" x14ac:dyDescent="0.25">
      <c r="B24" s="32" t="s">
        <v>119</v>
      </c>
      <c r="C24" s="33">
        <v>15</v>
      </c>
      <c r="D24" s="104">
        <v>20</v>
      </c>
      <c r="E24" s="38"/>
    </row>
    <row r="25" spans="2:5" s="46" customFormat="1" ht="16.5" x14ac:dyDescent="0.25">
      <c r="B25" s="32" t="s">
        <v>30</v>
      </c>
      <c r="C25" s="33">
        <v>20</v>
      </c>
      <c r="D25" s="105"/>
      <c r="E25" s="38"/>
    </row>
    <row r="26" spans="2:5" s="46" customFormat="1" ht="15.75" x14ac:dyDescent="0.25">
      <c r="B26" s="34" t="s">
        <v>36</v>
      </c>
      <c r="C26" s="31" t="s">
        <v>33</v>
      </c>
      <c r="D26" s="31" t="s">
        <v>32</v>
      </c>
      <c r="E26" s="31" t="s">
        <v>9</v>
      </c>
    </row>
    <row r="27" spans="2:5" s="46" customFormat="1" ht="31.5" x14ac:dyDescent="0.25">
      <c r="B27" s="33" t="s">
        <v>120</v>
      </c>
      <c r="C27" s="33">
        <v>10</v>
      </c>
      <c r="D27" s="104">
        <v>0</v>
      </c>
      <c r="E27" s="31"/>
    </row>
    <row r="28" spans="2:5" s="46" customFormat="1" ht="15.75" x14ac:dyDescent="0.25">
      <c r="B28" s="33" t="s">
        <v>121</v>
      </c>
      <c r="C28" s="33">
        <v>15</v>
      </c>
      <c r="D28" s="105"/>
      <c r="E28" s="38"/>
    </row>
    <row r="29" spans="2:5" s="46" customFormat="1" ht="15.75" x14ac:dyDescent="0.25">
      <c r="B29" s="106" t="s">
        <v>122</v>
      </c>
      <c r="C29" s="106"/>
      <c r="D29" s="106"/>
      <c r="E29" s="106"/>
    </row>
    <row r="30" spans="2:5" s="46" customFormat="1" ht="15.75" x14ac:dyDescent="0.25">
      <c r="B30" s="30" t="s">
        <v>29</v>
      </c>
      <c r="C30" s="30" t="s">
        <v>35</v>
      </c>
      <c r="D30" s="31" t="s">
        <v>32</v>
      </c>
      <c r="E30" s="31" t="s">
        <v>9</v>
      </c>
    </row>
    <row r="31" spans="2:5" s="46" customFormat="1" ht="16.5" x14ac:dyDescent="0.25">
      <c r="B31" s="32" t="s">
        <v>119</v>
      </c>
      <c r="C31" s="33">
        <v>15</v>
      </c>
      <c r="D31" s="104">
        <v>25</v>
      </c>
      <c r="E31" s="38"/>
    </row>
    <row r="32" spans="2:5" s="46" customFormat="1" ht="16.5" x14ac:dyDescent="0.25">
      <c r="B32" s="32" t="s">
        <v>30</v>
      </c>
      <c r="C32" s="33">
        <v>25</v>
      </c>
      <c r="D32" s="105"/>
      <c r="E32" s="38"/>
    </row>
    <row r="33" spans="2:5" s="46" customFormat="1" ht="15.75" x14ac:dyDescent="0.25">
      <c r="B33" s="30" t="s">
        <v>31</v>
      </c>
      <c r="C33" s="31" t="s">
        <v>34</v>
      </c>
      <c r="D33" s="31" t="s">
        <v>32</v>
      </c>
      <c r="E33" s="31" t="s">
        <v>9</v>
      </c>
    </row>
    <row r="34" spans="2:5" s="46" customFormat="1" ht="15.75" x14ac:dyDescent="0.25">
      <c r="B34" s="33" t="s">
        <v>105</v>
      </c>
      <c r="C34" s="33">
        <v>15</v>
      </c>
      <c r="D34" s="104">
        <v>0</v>
      </c>
      <c r="E34" s="38"/>
    </row>
    <row r="35" spans="2:5" s="46" customFormat="1" ht="31.5" x14ac:dyDescent="0.25">
      <c r="B35" s="33" t="s">
        <v>106</v>
      </c>
      <c r="C35" s="33">
        <v>25</v>
      </c>
      <c r="D35" s="105"/>
      <c r="E35" s="38"/>
    </row>
    <row r="36" spans="2:5" s="46" customFormat="1" ht="30.75" customHeight="1" x14ac:dyDescent="0.25">
      <c r="D36" s="37">
        <f>SUM(D3:D35)</f>
        <v>150</v>
      </c>
    </row>
    <row r="37" spans="2:5" s="46" customFormat="1" x14ac:dyDescent="0.25"/>
    <row r="38" spans="2:5" s="46" customFormat="1" x14ac:dyDescent="0.25"/>
    <row r="39" spans="2:5" s="46" customFormat="1" x14ac:dyDescent="0.25"/>
    <row r="40" spans="2:5" s="46" customFormat="1" x14ac:dyDescent="0.25"/>
    <row r="41" spans="2:5" s="46" customFormat="1" x14ac:dyDescent="0.25"/>
    <row r="42" spans="2:5" s="46" customFormat="1" x14ac:dyDescent="0.25"/>
    <row r="43" spans="2:5" s="46" customFormat="1" x14ac:dyDescent="0.25"/>
    <row r="44" spans="2:5" s="46" customFormat="1" x14ac:dyDescent="0.25"/>
    <row r="45" spans="2:5" s="46" customFormat="1" x14ac:dyDescent="0.25"/>
    <row r="46" spans="2:5" s="46" customFormat="1" x14ac:dyDescent="0.25"/>
    <row r="47" spans="2:5" s="46" customFormat="1" x14ac:dyDescent="0.25"/>
    <row r="48" spans="2:5" s="46" customFormat="1" x14ac:dyDescent="0.25"/>
    <row r="49" s="46" customFormat="1" x14ac:dyDescent="0.25"/>
    <row r="50" s="46" customFormat="1" x14ac:dyDescent="0.25"/>
    <row r="51" s="46" customFormat="1" x14ac:dyDescent="0.25"/>
    <row r="52" s="46" customFormat="1" x14ac:dyDescent="0.25"/>
    <row r="53" s="46" customFormat="1" x14ac:dyDescent="0.25"/>
    <row r="54" s="46" customFormat="1" x14ac:dyDescent="0.25"/>
    <row r="55" s="46" customFormat="1" x14ac:dyDescent="0.25"/>
    <row r="56" s="46" customFormat="1" x14ac:dyDescent="0.25"/>
    <row r="57" s="46" customFormat="1" x14ac:dyDescent="0.25"/>
    <row r="58" s="46" customFormat="1" x14ac:dyDescent="0.25"/>
    <row r="59" s="46" customFormat="1" x14ac:dyDescent="0.25"/>
    <row r="60" s="46" customFormat="1" x14ac:dyDescent="0.25"/>
    <row r="61" s="46" customFormat="1" x14ac:dyDescent="0.25"/>
    <row r="62" s="46" customFormat="1" x14ac:dyDescent="0.25"/>
    <row r="63" s="46" customFormat="1" x14ac:dyDescent="0.25"/>
    <row r="64" s="46" customFormat="1" x14ac:dyDescent="0.25"/>
    <row r="65" s="46" customFormat="1" x14ac:dyDescent="0.25"/>
    <row r="66" s="46" customFormat="1" x14ac:dyDescent="0.25"/>
    <row r="67" s="46" customFormat="1" x14ac:dyDescent="0.25"/>
    <row r="68" s="46" customFormat="1" x14ac:dyDescent="0.25"/>
    <row r="69" s="46" customFormat="1" x14ac:dyDescent="0.25"/>
    <row r="70" s="46" customFormat="1" x14ac:dyDescent="0.25"/>
    <row r="71" s="46" customFormat="1" x14ac:dyDescent="0.25"/>
    <row r="72" s="46" customFormat="1" x14ac:dyDescent="0.25"/>
    <row r="73" s="46" customFormat="1" x14ac:dyDescent="0.25"/>
    <row r="74" s="46" customFormat="1" x14ac:dyDescent="0.25"/>
    <row r="75" s="46" customFormat="1" x14ac:dyDescent="0.25"/>
    <row r="76" s="46" customFormat="1" x14ac:dyDescent="0.25"/>
    <row r="77" s="46" customFormat="1" x14ac:dyDescent="0.25"/>
    <row r="78" s="46" customFormat="1" x14ac:dyDescent="0.25"/>
    <row r="79" s="46" customFormat="1" x14ac:dyDescent="0.25"/>
    <row r="80" s="46" customFormat="1" x14ac:dyDescent="0.25"/>
    <row r="81" s="46" customFormat="1" x14ac:dyDescent="0.25"/>
    <row r="82" s="46" customFormat="1" x14ac:dyDescent="0.25"/>
    <row r="83" s="46" customFormat="1" x14ac:dyDescent="0.25"/>
    <row r="84" s="46" customFormat="1" x14ac:dyDescent="0.25"/>
    <row r="85" s="46" customFormat="1" x14ac:dyDescent="0.25"/>
    <row r="86" s="46" customFormat="1" x14ac:dyDescent="0.25"/>
    <row r="87" s="46" customFormat="1" x14ac:dyDescent="0.25"/>
    <row r="88" s="46" customFormat="1" x14ac:dyDescent="0.25"/>
    <row r="89" s="46" customFormat="1" x14ac:dyDescent="0.25"/>
    <row r="90" s="46" customFormat="1" x14ac:dyDescent="0.25"/>
    <row r="91" s="46" customFormat="1" x14ac:dyDescent="0.25"/>
    <row r="92" s="46" customFormat="1" x14ac:dyDescent="0.25"/>
    <row r="93" s="46" customFormat="1" x14ac:dyDescent="0.25"/>
    <row r="94" s="46" customFormat="1" x14ac:dyDescent="0.25"/>
    <row r="95" s="46" customFormat="1" x14ac:dyDescent="0.25"/>
    <row r="96" s="46" customFormat="1" x14ac:dyDescent="0.25"/>
    <row r="97" s="46" customFormat="1" x14ac:dyDescent="0.25"/>
    <row r="98" s="46" customFormat="1" x14ac:dyDescent="0.25"/>
    <row r="99" s="46" customFormat="1" x14ac:dyDescent="0.25"/>
    <row r="100" s="46" customFormat="1" x14ac:dyDescent="0.25"/>
    <row r="101" s="46" customFormat="1" x14ac:dyDescent="0.25"/>
    <row r="102" s="46" customFormat="1" x14ac:dyDescent="0.25"/>
    <row r="103" s="46" customFormat="1" x14ac:dyDescent="0.25"/>
    <row r="104" s="46" customFormat="1" x14ac:dyDescent="0.25"/>
    <row r="105" s="46" customFormat="1" x14ac:dyDescent="0.25"/>
    <row r="106" s="46" customFormat="1" x14ac:dyDescent="0.25"/>
    <row r="107" s="46" customFormat="1" x14ac:dyDescent="0.25"/>
    <row r="108" s="46" customFormat="1" x14ac:dyDescent="0.25"/>
    <row r="109" s="46" customFormat="1" x14ac:dyDescent="0.25"/>
    <row r="110" s="46" customFormat="1" x14ac:dyDescent="0.25"/>
    <row r="111" s="46" customFormat="1" x14ac:dyDescent="0.25"/>
    <row r="112" s="46" customFormat="1" x14ac:dyDescent="0.25"/>
    <row r="113" s="46" customFormat="1" x14ac:dyDescent="0.25"/>
    <row r="114" s="46" customFormat="1" x14ac:dyDescent="0.25"/>
    <row r="115" s="46" customFormat="1" x14ac:dyDescent="0.25"/>
    <row r="116" s="46" customFormat="1" x14ac:dyDescent="0.25"/>
    <row r="117" s="46" customFormat="1" x14ac:dyDescent="0.25"/>
    <row r="118" s="46" customFormat="1" x14ac:dyDescent="0.25"/>
    <row r="119" s="46" customFormat="1" x14ac:dyDescent="0.25"/>
    <row r="120" s="46" customFormat="1" x14ac:dyDescent="0.25"/>
    <row r="121" s="46" customFormat="1" x14ac:dyDescent="0.25"/>
    <row r="122" s="46" customFormat="1" x14ac:dyDescent="0.25"/>
    <row r="123" s="46" customFormat="1" x14ac:dyDescent="0.25"/>
    <row r="124" s="46" customFormat="1" x14ac:dyDescent="0.25"/>
    <row r="125" s="46" customFormat="1" x14ac:dyDescent="0.25"/>
    <row r="126" s="46" customFormat="1" x14ac:dyDescent="0.25"/>
    <row r="127" s="46" customFormat="1" x14ac:dyDescent="0.25"/>
    <row r="128" s="46" customFormat="1" x14ac:dyDescent="0.25"/>
    <row r="129" s="46" customFormat="1" x14ac:dyDescent="0.25"/>
    <row r="130" s="46" customFormat="1" x14ac:dyDescent="0.25"/>
    <row r="131" s="46" customFormat="1" x14ac:dyDescent="0.25"/>
    <row r="132" s="46" customFormat="1" x14ac:dyDescent="0.25"/>
    <row r="133" s="46" customFormat="1" x14ac:dyDescent="0.25"/>
    <row r="134" s="46" customFormat="1" x14ac:dyDescent="0.25"/>
  </sheetData>
  <mergeCells count="17">
    <mergeCell ref="B19:E19"/>
    <mergeCell ref="B12:E12"/>
    <mergeCell ref="B2:E2"/>
    <mergeCell ref="D4:D5"/>
    <mergeCell ref="D7:D8"/>
    <mergeCell ref="D10:D11"/>
    <mergeCell ref="D14:D15"/>
    <mergeCell ref="D17:D18"/>
    <mergeCell ref="E4:E5"/>
    <mergeCell ref="E7:E8"/>
    <mergeCell ref="E10:E11"/>
    <mergeCell ref="D27:D28"/>
    <mergeCell ref="B29:E29"/>
    <mergeCell ref="D31:D32"/>
    <mergeCell ref="D34:D35"/>
    <mergeCell ref="D21:D22"/>
    <mergeCell ref="D24:D25"/>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B2:U15"/>
  <sheetViews>
    <sheetView zoomScale="70" zoomScaleNormal="70" zoomScaleSheetLayoutView="40" workbookViewId="0">
      <selection activeCell="A7" sqref="A7"/>
    </sheetView>
  </sheetViews>
  <sheetFormatPr baseColWidth="10" defaultColWidth="11.42578125" defaultRowHeight="15" x14ac:dyDescent="0.25"/>
  <cols>
    <col min="1" max="1" width="4.5703125" style="4" customWidth="1"/>
    <col min="2" max="2" width="13.42578125" style="4" bestFit="1" customWidth="1"/>
    <col min="3" max="3" width="76.85546875" style="4" customWidth="1"/>
    <col min="4" max="4" width="17.140625" style="4" bestFit="1" customWidth="1"/>
    <col min="5" max="5" width="19.140625" style="4" customWidth="1"/>
    <col min="6" max="6" width="46" style="4" customWidth="1"/>
    <col min="7" max="7" width="24.85546875" style="4" bestFit="1" customWidth="1"/>
    <col min="8" max="8" width="34.85546875" style="4" bestFit="1" customWidth="1"/>
    <col min="9" max="9" width="27.85546875" style="4" bestFit="1" customWidth="1"/>
    <col min="10" max="10" width="27.85546875" style="4" customWidth="1"/>
    <col min="11" max="11" width="22.85546875" style="4" bestFit="1" customWidth="1"/>
    <col min="12" max="12" width="28.85546875" style="4" customWidth="1"/>
    <col min="13" max="14" width="25" style="4" customWidth="1"/>
    <col min="15" max="15" width="35" style="4" bestFit="1" customWidth="1"/>
    <col min="16" max="16" width="28.28515625" style="4" customWidth="1"/>
    <col min="17" max="19" width="26.28515625" style="4" customWidth="1"/>
    <col min="20" max="20" width="32.5703125" style="4" customWidth="1"/>
    <col min="21" max="21" width="56.5703125" style="4" customWidth="1"/>
    <col min="22" max="16384" width="11.42578125" style="4"/>
  </cols>
  <sheetData>
    <row r="2" spans="2:21" x14ac:dyDescent="0.25">
      <c r="B2" s="3" t="s">
        <v>47</v>
      </c>
      <c r="C2" s="3" t="s">
        <v>48</v>
      </c>
    </row>
    <row r="3" spans="2:21" x14ac:dyDescent="0.25">
      <c r="B3" s="5" t="s">
        <v>49</v>
      </c>
      <c r="C3" s="5" t="s">
        <v>50</v>
      </c>
    </row>
    <row r="5" spans="2:21" s="12" customFormat="1" ht="45" x14ac:dyDescent="0.25">
      <c r="C5" s="66" t="s">
        <v>52</v>
      </c>
      <c r="D5" s="66" t="s">
        <v>63</v>
      </c>
      <c r="E5" s="66" t="s">
        <v>17</v>
      </c>
      <c r="F5" s="66" t="s">
        <v>64</v>
      </c>
      <c r="G5" s="66" t="s">
        <v>62</v>
      </c>
      <c r="H5" s="66" t="s">
        <v>65</v>
      </c>
      <c r="I5" s="66" t="s">
        <v>58</v>
      </c>
      <c r="J5" s="66" t="s">
        <v>4</v>
      </c>
      <c r="K5" s="66" t="s">
        <v>3</v>
      </c>
      <c r="L5" s="66" t="s">
        <v>54</v>
      </c>
      <c r="M5" s="66" t="s">
        <v>55</v>
      </c>
      <c r="N5" s="66" t="s">
        <v>56</v>
      </c>
      <c r="O5" s="66" t="s">
        <v>57</v>
      </c>
      <c r="P5" s="66" t="s">
        <v>66</v>
      </c>
      <c r="Q5" s="66" t="s">
        <v>59</v>
      </c>
      <c r="R5" s="66" t="s">
        <v>60</v>
      </c>
      <c r="S5" s="66" t="s">
        <v>61</v>
      </c>
      <c r="T5" s="66" t="s">
        <v>67</v>
      </c>
      <c r="U5" s="66" t="s">
        <v>6</v>
      </c>
    </row>
    <row r="6" spans="2:21" ht="180" x14ac:dyDescent="0.25">
      <c r="C6" s="13" t="s">
        <v>0</v>
      </c>
      <c r="D6" s="65">
        <v>67</v>
      </c>
      <c r="E6" s="65" t="s">
        <v>136</v>
      </c>
      <c r="F6" s="65" t="s">
        <v>150</v>
      </c>
      <c r="G6" s="65" t="s">
        <v>136</v>
      </c>
      <c r="H6" s="65" t="s">
        <v>136</v>
      </c>
      <c r="I6" s="21">
        <v>1105920000</v>
      </c>
      <c r="J6" s="10">
        <v>1</v>
      </c>
      <c r="K6" s="22">
        <f>+I6*J6</f>
        <v>1105920000</v>
      </c>
      <c r="L6" s="7" t="s">
        <v>183</v>
      </c>
      <c r="M6" s="7" t="s">
        <v>184</v>
      </c>
      <c r="N6" s="7">
        <v>2973030</v>
      </c>
      <c r="O6" s="8" t="s">
        <v>185</v>
      </c>
      <c r="P6" s="8"/>
      <c r="Q6" s="9">
        <v>38463</v>
      </c>
      <c r="R6" s="9">
        <v>39193</v>
      </c>
      <c r="S6" s="9" t="s">
        <v>150</v>
      </c>
      <c r="T6" s="73" t="s">
        <v>186</v>
      </c>
      <c r="U6" s="7" t="s">
        <v>356</v>
      </c>
    </row>
    <row r="7" spans="2:21" ht="165" x14ac:dyDescent="0.25">
      <c r="C7" s="13" t="s">
        <v>1</v>
      </c>
      <c r="D7" s="65">
        <v>68</v>
      </c>
      <c r="E7" s="65" t="s">
        <v>136</v>
      </c>
      <c r="F7" s="65" t="s">
        <v>150</v>
      </c>
      <c r="G7" s="65" t="s">
        <v>136</v>
      </c>
      <c r="H7" s="65" t="s">
        <v>136</v>
      </c>
      <c r="I7" s="21">
        <v>5599891748</v>
      </c>
      <c r="J7" s="10">
        <v>1</v>
      </c>
      <c r="K7" s="22">
        <f>+I7*J7</f>
        <v>5599891748</v>
      </c>
      <c r="L7" s="7" t="s">
        <v>183</v>
      </c>
      <c r="M7" s="7" t="s">
        <v>184</v>
      </c>
      <c r="N7" s="7">
        <v>2973030</v>
      </c>
      <c r="O7" s="8" t="s">
        <v>185</v>
      </c>
      <c r="P7" s="8"/>
      <c r="Q7" s="9">
        <v>39234</v>
      </c>
      <c r="R7" s="9">
        <v>39918</v>
      </c>
      <c r="S7" s="9" t="s">
        <v>150</v>
      </c>
      <c r="T7" s="73" t="s">
        <v>186</v>
      </c>
      <c r="U7" s="7" t="s">
        <v>357</v>
      </c>
    </row>
    <row r="8" spans="2:21" ht="195" x14ac:dyDescent="0.25">
      <c r="C8" s="13" t="s">
        <v>2</v>
      </c>
      <c r="D8" s="65">
        <v>69</v>
      </c>
      <c r="E8" s="65" t="s">
        <v>136</v>
      </c>
      <c r="F8" s="65" t="s">
        <v>150</v>
      </c>
      <c r="G8" s="65" t="s">
        <v>136</v>
      </c>
      <c r="H8" s="65" t="s">
        <v>136</v>
      </c>
      <c r="I8" s="21">
        <v>4019200200</v>
      </c>
      <c r="J8" s="10">
        <v>1</v>
      </c>
      <c r="K8" s="22">
        <f>+I8*J8</f>
        <v>4019200200</v>
      </c>
      <c r="L8" s="7" t="s">
        <v>183</v>
      </c>
      <c r="M8" s="7" t="s">
        <v>187</v>
      </c>
      <c r="N8" s="7">
        <v>6053777</v>
      </c>
      <c r="O8" s="8" t="s">
        <v>185</v>
      </c>
      <c r="P8" s="8"/>
      <c r="Q8" s="9">
        <v>39554</v>
      </c>
      <c r="R8" s="9">
        <v>41379</v>
      </c>
      <c r="S8" s="9" t="s">
        <v>150</v>
      </c>
      <c r="T8" s="9" t="s">
        <v>188</v>
      </c>
      <c r="U8" s="7" t="s">
        <v>358</v>
      </c>
    </row>
    <row r="9" spans="2:21" ht="21" x14ac:dyDescent="0.25">
      <c r="K9" s="23">
        <f>SUM(K6:K8)</f>
        <v>10725011948</v>
      </c>
    </row>
    <row r="10" spans="2:21" ht="36" x14ac:dyDescent="0.25">
      <c r="C10" s="13" t="s">
        <v>83</v>
      </c>
      <c r="D10" s="42" t="s">
        <v>136</v>
      </c>
      <c r="G10" s="20"/>
      <c r="H10" s="20"/>
      <c r="M10" s="111" t="s">
        <v>2</v>
      </c>
      <c r="N10" s="111"/>
      <c r="O10" s="111"/>
      <c r="P10" s="111"/>
      <c r="Q10" s="111"/>
      <c r="R10" s="111"/>
      <c r="S10" s="111"/>
      <c r="T10" s="111"/>
    </row>
    <row r="11" spans="2:21" ht="36" x14ac:dyDescent="0.25">
      <c r="C11" s="13" t="s">
        <v>84</v>
      </c>
      <c r="D11" s="42" t="s">
        <v>136</v>
      </c>
      <c r="M11" s="55" t="s">
        <v>189</v>
      </c>
      <c r="N11" s="55" t="s">
        <v>190</v>
      </c>
      <c r="O11" s="55" t="s">
        <v>10</v>
      </c>
      <c r="P11" s="55" t="s">
        <v>11</v>
      </c>
      <c r="Q11" s="55" t="s">
        <v>191</v>
      </c>
      <c r="R11" s="55" t="s">
        <v>192</v>
      </c>
      <c r="S11" s="55" t="s">
        <v>193</v>
      </c>
      <c r="T11" s="55" t="s">
        <v>194</v>
      </c>
    </row>
    <row r="12" spans="2:21" ht="60" x14ac:dyDescent="0.25">
      <c r="C12" s="13" t="s">
        <v>68</v>
      </c>
      <c r="D12" s="42" t="s">
        <v>136</v>
      </c>
      <c r="E12" s="14"/>
      <c r="M12" s="74">
        <v>39554</v>
      </c>
      <c r="N12" s="74">
        <v>40649</v>
      </c>
      <c r="O12" s="75">
        <f>+N12-M12</f>
        <v>1095</v>
      </c>
      <c r="P12" s="76">
        <f>+O12/30</f>
        <v>36.5</v>
      </c>
      <c r="Q12" s="77">
        <v>100480005</v>
      </c>
      <c r="R12" s="78">
        <f>+Q12*16%+Q12</f>
        <v>116556805.8</v>
      </c>
      <c r="S12" s="78">
        <f>+R12*P12</f>
        <v>4254323411.6999998</v>
      </c>
      <c r="T12" s="78">
        <f>+Q12*P12</f>
        <v>3667520182.5</v>
      </c>
    </row>
    <row r="13" spans="2:21" ht="90" x14ac:dyDescent="0.25">
      <c r="C13" s="13" t="s">
        <v>53</v>
      </c>
      <c r="D13" s="42" t="s">
        <v>136</v>
      </c>
      <c r="E13" s="14"/>
      <c r="F13" s="79"/>
      <c r="M13" s="74">
        <v>40649</v>
      </c>
      <c r="N13" s="74">
        <v>41379</v>
      </c>
      <c r="O13" s="75">
        <f>+N13-M13</f>
        <v>730</v>
      </c>
      <c r="P13" s="76">
        <f>+O13/30</f>
        <v>24.333333333333332</v>
      </c>
      <c r="Q13" s="77">
        <v>80384004</v>
      </c>
      <c r="R13" s="78">
        <f>+Q13*16%+Q13</f>
        <v>93245444.640000001</v>
      </c>
      <c r="S13" s="78">
        <f>+R13*P13</f>
        <v>2268972486.2399998</v>
      </c>
      <c r="T13" s="78">
        <f>+Q13*P13</f>
        <v>1956010764</v>
      </c>
    </row>
    <row r="14" spans="2:21" ht="45" x14ac:dyDescent="0.25">
      <c r="C14" s="13" t="s">
        <v>51</v>
      </c>
      <c r="D14" s="42" t="s">
        <v>136</v>
      </c>
      <c r="E14" s="14"/>
      <c r="P14" s="80">
        <f>+P12+P13</f>
        <v>60.833333333333329</v>
      </c>
      <c r="Q14" s="20"/>
      <c r="S14" s="81">
        <f>+S12+S13</f>
        <v>6523295897.9399996</v>
      </c>
      <c r="T14" s="81">
        <f>+T12+T13</f>
        <v>5623530946.5</v>
      </c>
    </row>
    <row r="15" spans="2:21" ht="61.5" x14ac:dyDescent="0.25">
      <c r="C15" s="39" t="s">
        <v>85</v>
      </c>
      <c r="D15" s="56" t="s">
        <v>150</v>
      </c>
      <c r="E15" s="112" t="s">
        <v>355</v>
      </c>
      <c r="F15" s="112"/>
    </row>
  </sheetData>
  <mergeCells count="2">
    <mergeCell ref="M10:T10"/>
    <mergeCell ref="E15:F15"/>
  </mergeCells>
  <conditionalFormatting sqref="C15:E15 C5:U9 C10:L14 U10:U14 M11:T14 G15:U15">
    <cfRule type="cellIs" dxfId="307" priority="1" operator="equal">
      <formula>"NO"</formula>
    </cfRule>
    <cfRule type="cellIs" dxfId="306" priority="2" operator="equal">
      <formula>"SI"</formula>
    </cfRule>
  </conditionalFormatting>
  <pageMargins left="0.7" right="0.7" top="0.75" bottom="0.75" header="0.3" footer="0.3"/>
  <pageSetup scale="21" orientation="portrait" horizontalDpi="4294967295" verticalDpi="4294967295"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B2:R37"/>
  <sheetViews>
    <sheetView zoomScale="85" zoomScaleNormal="85" zoomScaleSheetLayoutView="10" workbookViewId="0">
      <selection activeCell="A12" sqref="A12"/>
    </sheetView>
  </sheetViews>
  <sheetFormatPr baseColWidth="10" defaultColWidth="11.42578125" defaultRowHeight="15" x14ac:dyDescent="0.25"/>
  <cols>
    <col min="1" max="1" width="3.7109375" style="4" customWidth="1"/>
    <col min="2" max="2" width="11.42578125" style="11"/>
    <col min="3" max="3" width="39.28515625" style="4" bestFit="1" customWidth="1"/>
    <col min="4" max="4" width="33.85546875" style="4" customWidth="1"/>
    <col min="5" max="5" width="34.28515625" style="4" customWidth="1"/>
    <col min="6" max="6" width="32" style="4" customWidth="1"/>
    <col min="7" max="7" width="17.28515625" style="4" customWidth="1"/>
    <col min="8" max="8" width="16.28515625" style="4" customWidth="1"/>
    <col min="9" max="9" width="11.42578125" style="11"/>
    <col min="10" max="10" width="15.7109375" style="11" bestFit="1" customWidth="1"/>
    <col min="11" max="11" width="11.42578125" style="4"/>
    <col min="12" max="16" width="16.42578125" style="11" customWidth="1"/>
    <col min="17" max="17" width="23.28515625" style="11" customWidth="1"/>
    <col min="18" max="18" width="62.7109375" style="4" customWidth="1"/>
    <col min="19" max="16384" width="11.42578125" style="4"/>
  </cols>
  <sheetData>
    <row r="2" spans="2:12" x14ac:dyDescent="0.25">
      <c r="B2" s="12" t="s">
        <v>69</v>
      </c>
      <c r="C2" s="3" t="s">
        <v>70</v>
      </c>
    </row>
    <row r="3" spans="2:12" ht="14.45" x14ac:dyDescent="0.35">
      <c r="B3" s="12"/>
      <c r="C3" s="3"/>
    </row>
    <row r="4" spans="2:12" x14ac:dyDescent="0.25">
      <c r="B4" s="12"/>
      <c r="C4" s="66" t="s">
        <v>71</v>
      </c>
      <c r="D4" s="96" t="s">
        <v>18</v>
      </c>
      <c r="E4" s="96" t="s">
        <v>7</v>
      </c>
      <c r="F4" s="96" t="s">
        <v>19</v>
      </c>
      <c r="G4" s="96" t="s">
        <v>63</v>
      </c>
      <c r="H4" s="96" t="s">
        <v>8</v>
      </c>
      <c r="I4" s="94" t="s">
        <v>9</v>
      </c>
      <c r="J4" s="94"/>
      <c r="K4" s="94"/>
      <c r="L4" s="94"/>
    </row>
    <row r="5" spans="2:12" ht="30" x14ac:dyDescent="0.25">
      <c r="B5" s="12"/>
      <c r="C5" s="26" t="s">
        <v>195</v>
      </c>
      <c r="D5" s="97"/>
      <c r="E5" s="97"/>
      <c r="F5" s="97" t="s">
        <v>19</v>
      </c>
      <c r="G5" s="97"/>
      <c r="H5" s="97"/>
      <c r="I5" s="94"/>
      <c r="J5" s="94"/>
      <c r="K5" s="94"/>
      <c r="L5" s="94"/>
    </row>
    <row r="6" spans="2:12" ht="36" x14ac:dyDescent="0.25">
      <c r="C6" s="2" t="s">
        <v>72</v>
      </c>
      <c r="D6" s="65" t="s">
        <v>196</v>
      </c>
      <c r="E6" s="65" t="s">
        <v>197</v>
      </c>
      <c r="F6" s="9">
        <v>33982</v>
      </c>
      <c r="G6" s="65">
        <v>79</v>
      </c>
      <c r="H6" s="42" t="s">
        <v>136</v>
      </c>
      <c r="I6" s="93" t="s">
        <v>169</v>
      </c>
      <c r="J6" s="93"/>
      <c r="K6" s="93"/>
      <c r="L6" s="93"/>
    </row>
    <row r="7" spans="2:12" ht="60" x14ac:dyDescent="0.25">
      <c r="C7" s="2" t="s">
        <v>73</v>
      </c>
      <c r="D7" s="65" t="s">
        <v>198</v>
      </c>
      <c r="E7" s="65" t="s">
        <v>199</v>
      </c>
      <c r="F7" s="9">
        <v>35538</v>
      </c>
      <c r="G7" s="65">
        <v>80</v>
      </c>
      <c r="H7" s="42" t="s">
        <v>136</v>
      </c>
      <c r="I7" s="93" t="s">
        <v>169</v>
      </c>
      <c r="J7" s="93"/>
      <c r="K7" s="93"/>
      <c r="L7" s="93"/>
    </row>
    <row r="8" spans="2:12" ht="36" x14ac:dyDescent="0.25">
      <c r="C8" s="2" t="s">
        <v>92</v>
      </c>
      <c r="D8" s="65" t="s">
        <v>150</v>
      </c>
      <c r="E8" s="65" t="s">
        <v>150</v>
      </c>
      <c r="F8" s="9" t="s">
        <v>150</v>
      </c>
      <c r="G8" s="65" t="s">
        <v>150</v>
      </c>
      <c r="H8" s="58"/>
      <c r="I8" s="93" t="s">
        <v>169</v>
      </c>
      <c r="J8" s="93"/>
      <c r="K8" s="93"/>
      <c r="L8" s="93"/>
    </row>
    <row r="9" spans="2:12" ht="14.45" x14ac:dyDescent="0.35">
      <c r="C9" s="14"/>
      <c r="D9" s="14"/>
      <c r="E9" s="14"/>
      <c r="F9" s="14"/>
      <c r="G9" s="14"/>
      <c r="H9" s="14"/>
    </row>
    <row r="10" spans="2:12" ht="36" x14ac:dyDescent="0.25">
      <c r="C10" s="2" t="s">
        <v>76</v>
      </c>
      <c r="D10" s="42" t="s">
        <v>136</v>
      </c>
      <c r="E10" s="14"/>
      <c r="F10" s="14"/>
      <c r="G10" s="14"/>
      <c r="H10" s="14"/>
    </row>
    <row r="11" spans="2:12" ht="60" x14ac:dyDescent="0.25">
      <c r="C11" s="2" t="s">
        <v>86</v>
      </c>
      <c r="D11" s="42" t="s">
        <v>136</v>
      </c>
      <c r="E11" s="14"/>
      <c r="F11" s="14"/>
      <c r="G11" s="14"/>
      <c r="H11" s="14"/>
    </row>
    <row r="12" spans="2:12" ht="43.5" x14ac:dyDescent="0.35">
      <c r="C12" s="2" t="s">
        <v>80</v>
      </c>
      <c r="D12" s="42" t="s">
        <v>136</v>
      </c>
      <c r="E12" s="14"/>
      <c r="F12" s="14"/>
      <c r="G12" s="14"/>
      <c r="H12" s="14"/>
    </row>
    <row r="14" spans="2:12" x14ac:dyDescent="0.25">
      <c r="C14" s="95" t="s">
        <v>74</v>
      </c>
      <c r="D14" s="95"/>
      <c r="E14" s="95"/>
    </row>
    <row r="15" spans="2:12" x14ac:dyDescent="0.25">
      <c r="C15" s="95" t="s">
        <v>75</v>
      </c>
      <c r="D15" s="95"/>
      <c r="E15" s="55" t="s">
        <v>81</v>
      </c>
    </row>
    <row r="16" spans="2:12" ht="45" x14ac:dyDescent="0.25">
      <c r="C16" s="95"/>
      <c r="D16" s="95"/>
      <c r="E16" s="55" t="s">
        <v>82</v>
      </c>
    </row>
    <row r="17" spans="2:18" x14ac:dyDescent="0.25">
      <c r="P17" s="94" t="s">
        <v>22</v>
      </c>
      <c r="Q17" s="94"/>
    </row>
    <row r="18" spans="2:18" ht="60" x14ac:dyDescent="0.25">
      <c r="B18" s="4"/>
      <c r="C18" s="66" t="s">
        <v>15</v>
      </c>
      <c r="D18" s="66" t="s">
        <v>77</v>
      </c>
      <c r="E18" s="66" t="s">
        <v>78</v>
      </c>
      <c r="F18" s="66" t="s">
        <v>79</v>
      </c>
      <c r="G18" s="94" t="s">
        <v>5</v>
      </c>
      <c r="H18" s="94"/>
      <c r="I18" s="66" t="s">
        <v>10</v>
      </c>
      <c r="J18" s="66" t="s">
        <v>11</v>
      </c>
      <c r="K18" s="66" t="s">
        <v>12</v>
      </c>
      <c r="L18" s="66" t="s">
        <v>16</v>
      </c>
      <c r="M18" s="66" t="s">
        <v>20</v>
      </c>
      <c r="N18" s="66" t="s">
        <v>21</v>
      </c>
      <c r="O18" s="66" t="s">
        <v>8</v>
      </c>
      <c r="P18" s="66" t="s">
        <v>13</v>
      </c>
      <c r="Q18" s="66" t="s">
        <v>14</v>
      </c>
      <c r="R18" s="66" t="s">
        <v>9</v>
      </c>
    </row>
    <row r="19" spans="2:18" ht="60" x14ac:dyDescent="0.25">
      <c r="B19" s="4"/>
      <c r="C19" s="16">
        <v>1</v>
      </c>
      <c r="D19" s="15" t="s">
        <v>200</v>
      </c>
      <c r="E19" s="15" t="s">
        <v>195</v>
      </c>
      <c r="F19" s="65" t="s">
        <v>136</v>
      </c>
      <c r="G19" s="9">
        <v>36258</v>
      </c>
      <c r="H19" s="9">
        <v>37467</v>
      </c>
      <c r="I19" s="24">
        <f t="shared" ref="I19:I28" si="0">+H19-G19</f>
        <v>1209</v>
      </c>
      <c r="J19" s="25">
        <f>+I19/30</f>
        <v>40.299999999999997</v>
      </c>
      <c r="K19" s="18">
        <f>+J19/12</f>
        <v>3.3583333333333329</v>
      </c>
      <c r="L19" s="65" t="s">
        <v>136</v>
      </c>
      <c r="M19" s="65">
        <v>81</v>
      </c>
      <c r="N19" s="65">
        <v>83</v>
      </c>
      <c r="O19" s="65" t="s">
        <v>136</v>
      </c>
      <c r="P19" s="65" t="s">
        <v>13</v>
      </c>
      <c r="Q19" s="65" t="s">
        <v>82</v>
      </c>
      <c r="R19" s="7" t="s">
        <v>176</v>
      </c>
    </row>
    <row r="20" spans="2:18" ht="60" x14ac:dyDescent="0.25">
      <c r="B20" s="4"/>
      <c r="C20" s="16">
        <v>2</v>
      </c>
      <c r="D20" s="15" t="s">
        <v>200</v>
      </c>
      <c r="E20" s="15" t="s">
        <v>195</v>
      </c>
      <c r="F20" s="65" t="s">
        <v>136</v>
      </c>
      <c r="G20" s="9">
        <v>37468</v>
      </c>
      <c r="H20" s="9">
        <v>38260</v>
      </c>
      <c r="I20" s="24">
        <f>+H20-G20</f>
        <v>792</v>
      </c>
      <c r="J20" s="25">
        <f>+I20/30</f>
        <v>26.4</v>
      </c>
      <c r="K20" s="18">
        <f t="shared" ref="K20:K28" si="1">+J20/12</f>
        <v>2.1999999999999997</v>
      </c>
      <c r="L20" s="65" t="s">
        <v>136</v>
      </c>
      <c r="M20" s="65">
        <v>81</v>
      </c>
      <c r="N20" s="65">
        <v>83</v>
      </c>
      <c r="O20" s="65" t="s">
        <v>136</v>
      </c>
      <c r="P20" s="65" t="s">
        <v>13</v>
      </c>
      <c r="Q20" s="65" t="s">
        <v>82</v>
      </c>
      <c r="R20" s="7" t="s">
        <v>176</v>
      </c>
    </row>
    <row r="21" spans="2:18" ht="60" x14ac:dyDescent="0.25">
      <c r="B21" s="4"/>
      <c r="C21" s="16">
        <v>3</v>
      </c>
      <c r="D21" s="15" t="s">
        <v>200</v>
      </c>
      <c r="E21" s="15" t="s">
        <v>195</v>
      </c>
      <c r="F21" s="65" t="s">
        <v>136</v>
      </c>
      <c r="G21" s="9">
        <v>38261</v>
      </c>
      <c r="H21" s="9">
        <v>38685</v>
      </c>
      <c r="I21" s="24">
        <f t="shared" si="0"/>
        <v>424</v>
      </c>
      <c r="J21" s="25">
        <f t="shared" ref="J21:J28" si="2">+I21/30</f>
        <v>14.133333333333333</v>
      </c>
      <c r="K21" s="18">
        <f t="shared" si="1"/>
        <v>1.1777777777777778</v>
      </c>
      <c r="L21" s="65" t="s">
        <v>136</v>
      </c>
      <c r="M21" s="65">
        <v>81</v>
      </c>
      <c r="N21" s="65">
        <v>83</v>
      </c>
      <c r="O21" s="65" t="s">
        <v>136</v>
      </c>
      <c r="P21" s="65" t="s">
        <v>13</v>
      </c>
      <c r="Q21" s="65" t="s">
        <v>82</v>
      </c>
      <c r="R21" s="7" t="s">
        <v>176</v>
      </c>
    </row>
    <row r="22" spans="2:18" ht="60" x14ac:dyDescent="0.25">
      <c r="B22" s="4"/>
      <c r="C22" s="16">
        <v>4</v>
      </c>
      <c r="D22" s="15" t="s">
        <v>200</v>
      </c>
      <c r="E22" s="15" t="s">
        <v>195</v>
      </c>
      <c r="F22" s="65" t="s">
        <v>136</v>
      </c>
      <c r="G22" s="9">
        <v>38686</v>
      </c>
      <c r="H22" s="9">
        <v>39378</v>
      </c>
      <c r="I22" s="24">
        <f t="shared" si="0"/>
        <v>692</v>
      </c>
      <c r="J22" s="25">
        <f t="shared" si="2"/>
        <v>23.066666666666666</v>
      </c>
      <c r="K22" s="18">
        <f t="shared" si="1"/>
        <v>1.9222222222222223</v>
      </c>
      <c r="L22" s="65" t="s">
        <v>136</v>
      </c>
      <c r="M22" s="65">
        <v>81</v>
      </c>
      <c r="N22" s="65">
        <v>83</v>
      </c>
      <c r="O22" s="65" t="s">
        <v>136</v>
      </c>
      <c r="P22" s="65" t="s">
        <v>13</v>
      </c>
      <c r="Q22" s="65" t="s">
        <v>82</v>
      </c>
      <c r="R22" s="7" t="s">
        <v>176</v>
      </c>
    </row>
    <row r="23" spans="2:18" ht="60" x14ac:dyDescent="0.25">
      <c r="B23" s="4"/>
      <c r="C23" s="16">
        <v>5</v>
      </c>
      <c r="D23" s="15" t="s">
        <v>200</v>
      </c>
      <c r="E23" s="15" t="s">
        <v>195</v>
      </c>
      <c r="F23" s="65" t="s">
        <v>136</v>
      </c>
      <c r="G23" s="9">
        <v>39379</v>
      </c>
      <c r="H23" s="9">
        <v>40451</v>
      </c>
      <c r="I23" s="24">
        <f t="shared" si="0"/>
        <v>1072</v>
      </c>
      <c r="J23" s="25">
        <f t="shared" si="2"/>
        <v>35.733333333333334</v>
      </c>
      <c r="K23" s="18">
        <f t="shared" si="1"/>
        <v>2.9777777777777779</v>
      </c>
      <c r="L23" s="65" t="s">
        <v>136</v>
      </c>
      <c r="M23" s="65">
        <v>81</v>
      </c>
      <c r="N23" s="65">
        <v>83</v>
      </c>
      <c r="O23" s="65" t="s">
        <v>136</v>
      </c>
      <c r="P23" s="65" t="s">
        <v>13</v>
      </c>
      <c r="Q23" s="65" t="s">
        <v>82</v>
      </c>
      <c r="R23" s="7" t="s">
        <v>176</v>
      </c>
    </row>
    <row r="24" spans="2:18" ht="30" x14ac:dyDescent="0.25">
      <c r="B24" s="4"/>
      <c r="C24" s="16">
        <v>6</v>
      </c>
      <c r="D24" s="15" t="s">
        <v>201</v>
      </c>
      <c r="E24" s="15" t="s">
        <v>202</v>
      </c>
      <c r="F24" s="65" t="s">
        <v>136</v>
      </c>
      <c r="G24" s="9">
        <v>41233</v>
      </c>
      <c r="H24" s="9">
        <v>41274</v>
      </c>
      <c r="I24" s="24">
        <f t="shared" si="0"/>
        <v>41</v>
      </c>
      <c r="J24" s="25">
        <f t="shared" si="2"/>
        <v>1.3666666666666667</v>
      </c>
      <c r="K24" s="63"/>
      <c r="L24" s="65" t="s">
        <v>136</v>
      </c>
      <c r="M24" s="65">
        <v>84</v>
      </c>
      <c r="N24" s="65">
        <v>84</v>
      </c>
      <c r="O24" s="65" t="s">
        <v>150</v>
      </c>
      <c r="P24" s="65" t="s">
        <v>13</v>
      </c>
      <c r="Q24" s="65"/>
      <c r="R24" s="7" t="s">
        <v>203</v>
      </c>
    </row>
    <row r="25" spans="2:18" ht="45" x14ac:dyDescent="0.25">
      <c r="B25" s="4"/>
      <c r="C25" s="16">
        <v>7</v>
      </c>
      <c r="D25" s="15" t="s">
        <v>204</v>
      </c>
      <c r="E25" s="15" t="s">
        <v>195</v>
      </c>
      <c r="F25" s="65" t="s">
        <v>150</v>
      </c>
      <c r="G25" s="9">
        <v>40793</v>
      </c>
      <c r="H25" s="9">
        <v>40908</v>
      </c>
      <c r="I25" s="24">
        <f>+H25-G25</f>
        <v>115</v>
      </c>
      <c r="J25" s="25">
        <f>+I25/30</f>
        <v>3.8333333333333335</v>
      </c>
      <c r="K25" s="63"/>
      <c r="L25" s="65" t="s">
        <v>136</v>
      </c>
      <c r="M25" s="65">
        <v>85</v>
      </c>
      <c r="N25" s="65">
        <v>85</v>
      </c>
      <c r="O25" s="65" t="s">
        <v>150</v>
      </c>
      <c r="P25" s="65" t="s">
        <v>13</v>
      </c>
      <c r="Q25" s="65"/>
      <c r="R25" s="7" t="s">
        <v>151</v>
      </c>
    </row>
    <row r="26" spans="2:18" ht="195" x14ac:dyDescent="0.25">
      <c r="B26" s="4"/>
      <c r="C26" s="16">
        <v>8</v>
      </c>
      <c r="D26" s="15" t="s">
        <v>205</v>
      </c>
      <c r="E26" s="15" t="s">
        <v>195</v>
      </c>
      <c r="F26" s="65" t="s">
        <v>150</v>
      </c>
      <c r="G26" s="9">
        <v>40925</v>
      </c>
      <c r="H26" s="9">
        <v>41592</v>
      </c>
      <c r="I26" s="24">
        <f>+H26-G26</f>
        <v>667</v>
      </c>
      <c r="J26" s="25">
        <f>+I26/30</f>
        <v>22.233333333333334</v>
      </c>
      <c r="K26" s="63"/>
      <c r="L26" s="65" t="s">
        <v>136</v>
      </c>
      <c r="M26" s="65">
        <v>87</v>
      </c>
      <c r="N26" s="65">
        <v>87</v>
      </c>
      <c r="O26" s="65" t="s">
        <v>150</v>
      </c>
      <c r="P26" s="65" t="s">
        <v>13</v>
      </c>
      <c r="Q26" s="65"/>
      <c r="R26" s="7" t="s">
        <v>206</v>
      </c>
    </row>
    <row r="27" spans="2:18" x14ac:dyDescent="0.25">
      <c r="B27" s="4"/>
      <c r="C27" s="16">
        <v>9</v>
      </c>
      <c r="D27" s="15"/>
      <c r="E27" s="15"/>
      <c r="F27" s="65"/>
      <c r="G27" s="9"/>
      <c r="H27" s="9"/>
      <c r="I27" s="24">
        <f t="shared" si="0"/>
        <v>0</v>
      </c>
      <c r="J27" s="25">
        <f t="shared" si="2"/>
        <v>0</v>
      </c>
      <c r="K27" s="18">
        <f t="shared" si="1"/>
        <v>0</v>
      </c>
      <c r="L27" s="65"/>
      <c r="M27" s="65"/>
      <c r="N27" s="65"/>
      <c r="O27" s="65"/>
      <c r="P27" s="65"/>
      <c r="Q27" s="65"/>
      <c r="R27" s="7"/>
    </row>
    <row r="28" spans="2:18" x14ac:dyDescent="0.25">
      <c r="B28" s="4"/>
      <c r="C28" s="16">
        <v>10</v>
      </c>
      <c r="D28" s="8"/>
      <c r="E28" s="15"/>
      <c r="F28" s="65"/>
      <c r="G28" s="9"/>
      <c r="H28" s="9"/>
      <c r="I28" s="24">
        <f t="shared" si="0"/>
        <v>0</v>
      </c>
      <c r="J28" s="25">
        <f t="shared" si="2"/>
        <v>0</v>
      </c>
      <c r="K28" s="18">
        <f t="shared" si="1"/>
        <v>0</v>
      </c>
      <c r="L28" s="65"/>
      <c r="M28" s="65"/>
      <c r="N28" s="65"/>
      <c r="O28" s="65"/>
      <c r="P28" s="65"/>
      <c r="Q28" s="65"/>
      <c r="R28" s="7"/>
    </row>
    <row r="29" spans="2:18" x14ac:dyDescent="0.2">
      <c r="E29" s="54" t="s">
        <v>132</v>
      </c>
      <c r="K29" s="18">
        <f>SUM(K19:K28)</f>
        <v>11.636111111111111</v>
      </c>
    </row>
    <row r="30" spans="2:18" ht="36" x14ac:dyDescent="0.25">
      <c r="C30" s="67" t="s">
        <v>23</v>
      </c>
      <c r="D30" s="68">
        <f>+K29</f>
        <v>11.636111111111111</v>
      </c>
      <c r="E30" s="42" t="s">
        <v>136</v>
      </c>
    </row>
    <row r="31" spans="2:18" x14ac:dyDescent="0.25">
      <c r="C31" s="67" t="s">
        <v>24</v>
      </c>
      <c r="D31" s="65">
        <v>8</v>
      </c>
    </row>
    <row r="32" spans="2:18" x14ac:dyDescent="0.2">
      <c r="C32" s="67" t="s">
        <v>25</v>
      </c>
      <c r="D32" s="68">
        <f>+D30-D31</f>
        <v>3.6361111111111111</v>
      </c>
      <c r="E32" s="54" t="s">
        <v>132</v>
      </c>
    </row>
    <row r="33" spans="3:6" ht="36" x14ac:dyDescent="0.25">
      <c r="C33" s="67" t="s">
        <v>27</v>
      </c>
      <c r="D33" s="68">
        <f>+K19+K20+K21+K22+K23</f>
        <v>11.636111111111111</v>
      </c>
      <c r="E33" s="42" t="s">
        <v>136</v>
      </c>
    </row>
    <row r="34" spans="3:6" ht="45" x14ac:dyDescent="0.25">
      <c r="C34" s="67" t="s">
        <v>28</v>
      </c>
      <c r="D34" s="65">
        <v>5</v>
      </c>
      <c r="E34" s="66" t="str">
        <f>+E15</f>
        <v>Gerencia de proyectos</v>
      </c>
      <c r="F34" s="66" t="str">
        <f>+E16</f>
        <v>En redes de transmisión y/o instalación y/o operación de equipos de telecomunicaciones</v>
      </c>
    </row>
    <row r="35" spans="3:6" x14ac:dyDescent="0.25">
      <c r="C35" s="67" t="s">
        <v>26</v>
      </c>
      <c r="D35" s="68">
        <f>+D33-D34</f>
        <v>6.6361111111111111</v>
      </c>
      <c r="E35" s="68"/>
      <c r="F35" s="68">
        <f>+K19+K20+K21+K22+K23</f>
        <v>11.636111111111111</v>
      </c>
    </row>
    <row r="37" spans="3:6" ht="36" x14ac:dyDescent="0.25">
      <c r="C37" s="67" t="s">
        <v>91</v>
      </c>
      <c r="D37" s="42" t="s">
        <v>150</v>
      </c>
    </row>
  </sheetData>
  <mergeCells count="13">
    <mergeCell ref="P17:Q17"/>
    <mergeCell ref="D4:D5"/>
    <mergeCell ref="E4:E5"/>
    <mergeCell ref="F4:F5"/>
    <mergeCell ref="G4:G5"/>
    <mergeCell ref="H4:H5"/>
    <mergeCell ref="I4:L5"/>
    <mergeCell ref="G18:H18"/>
    <mergeCell ref="I6:L6"/>
    <mergeCell ref="I7:L7"/>
    <mergeCell ref="I8:L8"/>
    <mergeCell ref="C14:E14"/>
    <mergeCell ref="C15:D16"/>
  </mergeCells>
  <conditionalFormatting sqref="A1:XFD3 A4:I4 A5:H5 A6:I6 M4:XFD8 A9:XFD14 A15:C15 E15:XFD16 A16:B16 A7:C8 A17:XFD25 A27:XFD1048576 A26:Q26 S26:XFD26">
    <cfRule type="cellIs" dxfId="305" priority="7" operator="equal">
      <formula>"NO"</formula>
    </cfRule>
    <cfRule type="cellIs" dxfId="304" priority="8" operator="equal">
      <formula>"SI"</formula>
    </cfRule>
  </conditionalFormatting>
  <conditionalFormatting sqref="D7:I7">
    <cfRule type="cellIs" dxfId="303" priority="5" operator="equal">
      <formula>"NO"</formula>
    </cfRule>
    <cfRule type="cellIs" dxfId="302" priority="6" operator="equal">
      <formula>"SI"</formula>
    </cfRule>
  </conditionalFormatting>
  <conditionalFormatting sqref="D8:I8">
    <cfRule type="cellIs" dxfId="301" priority="3" operator="equal">
      <formula>"NO"</formula>
    </cfRule>
    <cfRule type="cellIs" dxfId="300" priority="4" operator="equal">
      <formula>"SI"</formula>
    </cfRule>
  </conditionalFormatting>
  <conditionalFormatting sqref="R26">
    <cfRule type="cellIs" dxfId="299" priority="1" operator="equal">
      <formula>"NO"</formula>
    </cfRule>
    <cfRule type="cellIs" dxfId="298" priority="2" operator="equal">
      <formula>"SI"</formula>
    </cfRule>
  </conditionalFormatting>
  <dataValidations count="1">
    <dataValidation type="list" allowBlank="1" showInputMessage="1" showErrorMessage="1" sqref="Q19:Q28">
      <formula1>$E$15:$E$16</formula1>
    </dataValidation>
  </dataValidations>
  <pageMargins left="0.7" right="0.7" top="0.75" bottom="0.75" header="0.3" footer="0.3"/>
  <pageSetup scale="21"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dimension ref="B2:Q32"/>
  <sheetViews>
    <sheetView zoomScale="85" zoomScaleNormal="85" zoomScaleSheetLayoutView="10" workbookViewId="0">
      <selection activeCell="A18" sqref="A18"/>
    </sheetView>
  </sheetViews>
  <sheetFormatPr baseColWidth="10" defaultColWidth="11.42578125" defaultRowHeight="15" x14ac:dyDescent="0.25"/>
  <cols>
    <col min="1" max="1" width="3.7109375" style="4" customWidth="1"/>
    <col min="2" max="2" width="11.42578125" style="11"/>
    <col min="3" max="3" width="39.28515625" style="4" bestFit="1" customWidth="1"/>
    <col min="4" max="4" width="33.85546875" style="4" customWidth="1"/>
    <col min="5" max="5" width="34.28515625" style="4" customWidth="1"/>
    <col min="6" max="6" width="32" style="4" customWidth="1"/>
    <col min="7" max="7" width="17.28515625" style="4" customWidth="1"/>
    <col min="8" max="8" width="16.28515625" style="4" customWidth="1"/>
    <col min="9" max="9" width="11.42578125" style="11"/>
    <col min="10" max="10" width="15.7109375" style="11" bestFit="1" customWidth="1"/>
    <col min="11" max="11" width="11.42578125" style="4"/>
    <col min="12" max="16" width="16.42578125" style="11" customWidth="1"/>
    <col min="17" max="17" width="65" style="4" customWidth="1"/>
    <col min="18" max="16384" width="11.42578125" style="4"/>
  </cols>
  <sheetData>
    <row r="2" spans="2:17" x14ac:dyDescent="0.25">
      <c r="B2" s="12" t="s">
        <v>69</v>
      </c>
      <c r="C2" s="3" t="s">
        <v>70</v>
      </c>
    </row>
    <row r="3" spans="2:17" ht="14.45" x14ac:dyDescent="0.35">
      <c r="B3" s="12"/>
      <c r="C3" s="3"/>
    </row>
    <row r="4" spans="2:17" ht="21" customHeight="1" x14ac:dyDescent="0.25">
      <c r="B4" s="12"/>
      <c r="C4" s="66" t="s">
        <v>87</v>
      </c>
      <c r="D4" s="96" t="s">
        <v>18</v>
      </c>
      <c r="E4" s="96" t="s">
        <v>7</v>
      </c>
      <c r="F4" s="96" t="s">
        <v>19</v>
      </c>
      <c r="G4" s="96" t="s">
        <v>63</v>
      </c>
      <c r="H4" s="96" t="s">
        <v>8</v>
      </c>
      <c r="I4" s="94" t="s">
        <v>9</v>
      </c>
      <c r="J4" s="94"/>
      <c r="K4" s="94"/>
      <c r="L4" s="94"/>
    </row>
    <row r="5" spans="2:17" ht="35.25" customHeight="1" x14ac:dyDescent="0.25">
      <c r="B5" s="12"/>
      <c r="C5" s="26" t="s">
        <v>207</v>
      </c>
      <c r="D5" s="97"/>
      <c r="E5" s="97"/>
      <c r="F5" s="97" t="s">
        <v>19</v>
      </c>
      <c r="G5" s="97"/>
      <c r="H5" s="97"/>
      <c r="I5" s="94"/>
      <c r="J5" s="94"/>
      <c r="K5" s="94"/>
      <c r="L5" s="94"/>
    </row>
    <row r="6" spans="2:17" ht="45" x14ac:dyDescent="0.25">
      <c r="C6" s="2" t="s">
        <v>88</v>
      </c>
      <c r="D6" s="65" t="s">
        <v>208</v>
      </c>
      <c r="E6" s="65" t="s">
        <v>209</v>
      </c>
      <c r="F6" s="9">
        <v>36396</v>
      </c>
      <c r="G6" s="65">
        <v>95</v>
      </c>
      <c r="H6" s="42" t="s">
        <v>136</v>
      </c>
      <c r="I6" s="93" t="s">
        <v>169</v>
      </c>
      <c r="J6" s="93"/>
      <c r="K6" s="93"/>
      <c r="L6" s="93"/>
    </row>
    <row r="7" spans="2:17" ht="36" x14ac:dyDescent="0.25">
      <c r="C7" s="2" t="s">
        <v>89</v>
      </c>
      <c r="D7" s="65" t="s">
        <v>210</v>
      </c>
      <c r="E7" s="65" t="s">
        <v>211</v>
      </c>
      <c r="F7" s="9">
        <v>40631</v>
      </c>
      <c r="G7" s="65">
        <v>96</v>
      </c>
      <c r="H7" s="42" t="s">
        <v>136</v>
      </c>
      <c r="I7" s="93" t="s">
        <v>169</v>
      </c>
      <c r="J7" s="93"/>
      <c r="K7" s="93"/>
      <c r="L7" s="93"/>
    </row>
    <row r="8" spans="2:17" ht="36" x14ac:dyDescent="0.25">
      <c r="C8" s="2" t="s">
        <v>92</v>
      </c>
      <c r="D8" s="65" t="s">
        <v>150</v>
      </c>
      <c r="E8" s="65" t="s">
        <v>150</v>
      </c>
      <c r="F8" s="9" t="s">
        <v>150</v>
      </c>
      <c r="G8" s="65" t="s">
        <v>150</v>
      </c>
      <c r="H8" s="58"/>
      <c r="I8" s="93" t="s">
        <v>169</v>
      </c>
      <c r="J8" s="93"/>
      <c r="K8" s="93"/>
      <c r="L8" s="93"/>
    </row>
    <row r="9" spans="2:17" ht="14.45" x14ac:dyDescent="0.35">
      <c r="C9" s="14"/>
      <c r="D9" s="14"/>
      <c r="E9" s="14"/>
      <c r="F9" s="14"/>
      <c r="G9" s="14"/>
      <c r="H9" s="14"/>
    </row>
    <row r="10" spans="2:17" ht="36" x14ac:dyDescent="0.25">
      <c r="C10" s="2" t="s">
        <v>76</v>
      </c>
      <c r="D10" s="42" t="s">
        <v>136</v>
      </c>
      <c r="E10" s="14"/>
      <c r="F10" s="14"/>
      <c r="G10" s="14"/>
      <c r="H10" s="14"/>
    </row>
    <row r="11" spans="2:17" ht="60" x14ac:dyDescent="0.25">
      <c r="C11" s="2" t="s">
        <v>86</v>
      </c>
      <c r="D11" s="42" t="s">
        <v>136</v>
      </c>
      <c r="E11" s="14"/>
      <c r="F11" s="14"/>
      <c r="G11" s="14"/>
      <c r="H11" s="14"/>
    </row>
    <row r="12" spans="2:17" ht="43.5" x14ac:dyDescent="0.35">
      <c r="C12" s="2" t="s">
        <v>80</v>
      </c>
      <c r="D12" s="42" t="s">
        <v>136</v>
      </c>
      <c r="E12" s="14"/>
      <c r="F12" s="14"/>
      <c r="G12" s="14"/>
      <c r="H12" s="14"/>
    </row>
    <row r="14" spans="2:17" ht="45" customHeight="1" x14ac:dyDescent="0.25">
      <c r="C14" s="95" t="s">
        <v>90</v>
      </c>
      <c r="D14" s="95"/>
      <c r="E14" s="95"/>
    </row>
    <row r="15" spans="2:17" x14ac:dyDescent="0.25">
      <c r="P15" s="66" t="s">
        <v>22</v>
      </c>
    </row>
    <row r="16" spans="2:17" ht="60" x14ac:dyDescent="0.25">
      <c r="B16" s="4"/>
      <c r="C16" s="66" t="s">
        <v>15</v>
      </c>
      <c r="D16" s="66" t="s">
        <v>77</v>
      </c>
      <c r="E16" s="66" t="s">
        <v>78</v>
      </c>
      <c r="F16" s="66" t="s">
        <v>79</v>
      </c>
      <c r="G16" s="94" t="s">
        <v>5</v>
      </c>
      <c r="H16" s="94"/>
      <c r="I16" s="66" t="s">
        <v>10</v>
      </c>
      <c r="J16" s="66" t="s">
        <v>11</v>
      </c>
      <c r="K16" s="66" t="s">
        <v>12</v>
      </c>
      <c r="L16" s="66" t="s">
        <v>16</v>
      </c>
      <c r="M16" s="66" t="s">
        <v>20</v>
      </c>
      <c r="N16" s="66" t="s">
        <v>21</v>
      </c>
      <c r="O16" s="66" t="s">
        <v>8</v>
      </c>
      <c r="P16" s="66" t="s">
        <v>13</v>
      </c>
      <c r="Q16" s="66" t="s">
        <v>9</v>
      </c>
    </row>
    <row r="17" spans="2:17" ht="30" x14ac:dyDescent="0.25">
      <c r="B17" s="4"/>
      <c r="C17" s="16">
        <v>1</v>
      </c>
      <c r="D17" s="15" t="s">
        <v>212</v>
      </c>
      <c r="E17" s="15" t="s">
        <v>207</v>
      </c>
      <c r="F17" s="65" t="s">
        <v>150</v>
      </c>
      <c r="G17" s="9">
        <v>38139</v>
      </c>
      <c r="H17" s="9">
        <v>39853</v>
      </c>
      <c r="I17" s="24">
        <f t="shared" ref="I17:I26" si="0">+H17-G17</f>
        <v>1714</v>
      </c>
      <c r="J17" s="25">
        <f>+I17/30</f>
        <v>57.133333333333333</v>
      </c>
      <c r="K17" s="63"/>
      <c r="L17" s="65" t="s">
        <v>136</v>
      </c>
      <c r="M17" s="65">
        <v>97</v>
      </c>
      <c r="N17" s="65">
        <v>97</v>
      </c>
      <c r="O17" s="65" t="s">
        <v>150</v>
      </c>
      <c r="P17" s="65" t="s">
        <v>13</v>
      </c>
      <c r="Q17" s="7" t="s">
        <v>151</v>
      </c>
    </row>
    <row r="18" spans="2:17" ht="165" x14ac:dyDescent="0.25">
      <c r="B18" s="4"/>
      <c r="C18" s="16">
        <v>2</v>
      </c>
      <c r="D18" s="15" t="s">
        <v>205</v>
      </c>
      <c r="E18" s="15" t="s">
        <v>207</v>
      </c>
      <c r="F18" s="65" t="s">
        <v>136</v>
      </c>
      <c r="G18" s="9">
        <v>39861</v>
      </c>
      <c r="H18" s="9">
        <v>41592</v>
      </c>
      <c r="I18" s="24">
        <f>+H18-G18</f>
        <v>1731</v>
      </c>
      <c r="J18" s="25">
        <f>+I18/30</f>
        <v>57.7</v>
      </c>
      <c r="K18" s="63"/>
      <c r="L18" s="65" t="s">
        <v>136</v>
      </c>
      <c r="M18" s="65">
        <v>99</v>
      </c>
      <c r="N18" s="65">
        <v>99</v>
      </c>
      <c r="O18" s="65" t="s">
        <v>150</v>
      </c>
      <c r="P18" s="65" t="s">
        <v>13</v>
      </c>
      <c r="Q18" s="7" t="s">
        <v>213</v>
      </c>
    </row>
    <row r="19" spans="2:17" x14ac:dyDescent="0.25">
      <c r="B19" s="4"/>
      <c r="C19" s="16">
        <v>3</v>
      </c>
      <c r="D19" s="15"/>
      <c r="E19" s="15"/>
      <c r="F19" s="65"/>
      <c r="G19" s="9"/>
      <c r="H19" s="9"/>
      <c r="I19" s="24">
        <f t="shared" si="0"/>
        <v>0</v>
      </c>
      <c r="J19" s="25">
        <f t="shared" ref="J19:J26" si="1">+I19/30</f>
        <v>0</v>
      </c>
      <c r="K19" s="18">
        <f t="shared" ref="K19:K26" si="2">+J19/12</f>
        <v>0</v>
      </c>
      <c r="L19" s="65"/>
      <c r="M19" s="65"/>
      <c r="N19" s="65"/>
      <c r="O19" s="65"/>
      <c r="P19" s="65"/>
      <c r="Q19" s="7"/>
    </row>
    <row r="20" spans="2:17" x14ac:dyDescent="0.25">
      <c r="B20" s="4"/>
      <c r="C20" s="16">
        <v>4</v>
      </c>
      <c r="D20" s="15"/>
      <c r="E20" s="15"/>
      <c r="F20" s="65"/>
      <c r="G20" s="9"/>
      <c r="H20" s="9"/>
      <c r="I20" s="24">
        <f t="shared" si="0"/>
        <v>0</v>
      </c>
      <c r="J20" s="25">
        <f t="shared" si="1"/>
        <v>0</v>
      </c>
      <c r="K20" s="18">
        <f t="shared" si="2"/>
        <v>0</v>
      </c>
      <c r="L20" s="65"/>
      <c r="M20" s="65"/>
      <c r="N20" s="65"/>
      <c r="O20" s="65"/>
      <c r="P20" s="65"/>
      <c r="Q20" s="7"/>
    </row>
    <row r="21" spans="2:17" x14ac:dyDescent="0.25">
      <c r="B21" s="4"/>
      <c r="C21" s="16">
        <v>5</v>
      </c>
      <c r="D21" s="15"/>
      <c r="E21" s="15"/>
      <c r="F21" s="65"/>
      <c r="G21" s="9"/>
      <c r="H21" s="9"/>
      <c r="I21" s="24">
        <f t="shared" si="0"/>
        <v>0</v>
      </c>
      <c r="J21" s="25">
        <f t="shared" si="1"/>
        <v>0</v>
      </c>
      <c r="K21" s="18">
        <f t="shared" si="2"/>
        <v>0</v>
      </c>
      <c r="L21" s="65"/>
      <c r="M21" s="65"/>
      <c r="N21" s="65"/>
      <c r="O21" s="65"/>
      <c r="P21" s="65"/>
      <c r="Q21" s="7"/>
    </row>
    <row r="22" spans="2:17" x14ac:dyDescent="0.25">
      <c r="B22" s="4"/>
      <c r="C22" s="16">
        <v>6</v>
      </c>
      <c r="D22" s="15"/>
      <c r="E22" s="15"/>
      <c r="F22" s="65"/>
      <c r="G22" s="9"/>
      <c r="H22" s="9"/>
      <c r="I22" s="24">
        <f t="shared" si="0"/>
        <v>0</v>
      </c>
      <c r="J22" s="25">
        <f t="shared" si="1"/>
        <v>0</v>
      </c>
      <c r="K22" s="18">
        <f t="shared" si="2"/>
        <v>0</v>
      </c>
      <c r="L22" s="65"/>
      <c r="M22" s="65"/>
      <c r="N22" s="65"/>
      <c r="O22" s="65"/>
      <c r="P22" s="65"/>
      <c r="Q22" s="7"/>
    </row>
    <row r="23" spans="2:17" x14ac:dyDescent="0.25">
      <c r="B23" s="4"/>
      <c r="C23" s="16">
        <v>7</v>
      </c>
      <c r="D23" s="15"/>
      <c r="E23" s="15"/>
      <c r="F23" s="65"/>
      <c r="G23" s="17"/>
      <c r="H23" s="17"/>
      <c r="I23" s="24">
        <f>+H23-G23</f>
        <v>0</v>
      </c>
      <c r="J23" s="25">
        <f>+I23/30</f>
        <v>0</v>
      </c>
      <c r="K23" s="18">
        <f t="shared" si="2"/>
        <v>0</v>
      </c>
      <c r="L23" s="65"/>
      <c r="M23" s="65"/>
      <c r="N23" s="65"/>
      <c r="O23" s="65"/>
      <c r="P23" s="65"/>
      <c r="Q23" s="7"/>
    </row>
    <row r="24" spans="2:17" x14ac:dyDescent="0.25">
      <c r="B24" s="4"/>
      <c r="C24" s="16">
        <v>8</v>
      </c>
      <c r="D24" s="15"/>
      <c r="E24" s="15"/>
      <c r="F24" s="65"/>
      <c r="G24" s="17"/>
      <c r="H24" s="17"/>
      <c r="I24" s="24">
        <f>+H24-G24</f>
        <v>0</v>
      </c>
      <c r="J24" s="25">
        <f>+I24/30</f>
        <v>0</v>
      </c>
      <c r="K24" s="18">
        <f t="shared" si="2"/>
        <v>0</v>
      </c>
      <c r="L24" s="65"/>
      <c r="M24" s="65"/>
      <c r="N24" s="65"/>
      <c r="O24" s="65"/>
      <c r="P24" s="65"/>
      <c r="Q24" s="7"/>
    </row>
    <row r="25" spans="2:17" x14ac:dyDescent="0.25">
      <c r="B25" s="4"/>
      <c r="C25" s="16">
        <v>9</v>
      </c>
      <c r="D25" s="15"/>
      <c r="E25" s="15"/>
      <c r="F25" s="65"/>
      <c r="G25" s="9"/>
      <c r="H25" s="9"/>
      <c r="I25" s="24">
        <f t="shared" si="0"/>
        <v>0</v>
      </c>
      <c r="J25" s="25">
        <f t="shared" si="1"/>
        <v>0</v>
      </c>
      <c r="K25" s="18">
        <f t="shared" si="2"/>
        <v>0</v>
      </c>
      <c r="L25" s="65"/>
      <c r="M25" s="65"/>
      <c r="N25" s="65"/>
      <c r="O25" s="65"/>
      <c r="P25" s="65"/>
      <c r="Q25" s="7"/>
    </row>
    <row r="26" spans="2:17" x14ac:dyDescent="0.25">
      <c r="B26" s="4"/>
      <c r="C26" s="16">
        <v>10</v>
      </c>
      <c r="D26" s="8"/>
      <c r="E26" s="15"/>
      <c r="F26" s="65"/>
      <c r="G26" s="9"/>
      <c r="H26" s="9"/>
      <c r="I26" s="24">
        <f t="shared" si="0"/>
        <v>0</v>
      </c>
      <c r="J26" s="25">
        <f t="shared" si="1"/>
        <v>0</v>
      </c>
      <c r="K26" s="18">
        <f t="shared" si="2"/>
        <v>0</v>
      </c>
      <c r="L26" s="65"/>
      <c r="M26" s="65"/>
      <c r="N26" s="65"/>
      <c r="O26" s="65"/>
      <c r="P26" s="65"/>
      <c r="Q26" s="7"/>
    </row>
    <row r="27" spans="2:17" ht="33" customHeight="1" x14ac:dyDescent="0.2">
      <c r="E27" s="54" t="s">
        <v>132</v>
      </c>
      <c r="K27" s="18">
        <f>SUM(K17:K26)</f>
        <v>0</v>
      </c>
    </row>
    <row r="28" spans="2:17" ht="36" x14ac:dyDescent="0.25">
      <c r="C28" s="67" t="s">
        <v>23</v>
      </c>
      <c r="D28" s="68">
        <f>+K27</f>
        <v>0</v>
      </c>
      <c r="E28" s="42" t="s">
        <v>150</v>
      </c>
    </row>
    <row r="29" spans="2:17" x14ac:dyDescent="0.25">
      <c r="C29" s="67" t="s">
        <v>24</v>
      </c>
      <c r="D29" s="65">
        <v>4</v>
      </c>
    </row>
    <row r="30" spans="2:17" x14ac:dyDescent="0.2">
      <c r="C30" s="67" t="s">
        <v>25</v>
      </c>
      <c r="D30" s="68">
        <f>+D28-D29</f>
        <v>-4</v>
      </c>
      <c r="E30" s="54"/>
    </row>
    <row r="32" spans="2:17" ht="36" x14ac:dyDescent="0.25">
      <c r="C32" s="67" t="s">
        <v>91</v>
      </c>
      <c r="D32" s="42" t="s">
        <v>150</v>
      </c>
    </row>
  </sheetData>
  <mergeCells count="11">
    <mergeCell ref="I4:L5"/>
    <mergeCell ref="D4:D5"/>
    <mergeCell ref="E4:E5"/>
    <mergeCell ref="F4:F5"/>
    <mergeCell ref="G4:G5"/>
    <mergeCell ref="H4:H5"/>
    <mergeCell ref="I6:L6"/>
    <mergeCell ref="I7:L7"/>
    <mergeCell ref="I8:L8"/>
    <mergeCell ref="C14:E14"/>
    <mergeCell ref="G16:H16"/>
  </mergeCells>
  <conditionalFormatting sqref="A4:I4 A5:H5 A6:I6 A7:C7 A1:XFD3 M4:XFD8 A8:B8 A33:XFD1048576 A32:B32 E32:XFD32 A28:XFD31 A27:D27 F27:XFD27 A9:XFD16 A17:P17 A18:C18 A19:XFD26 E18:P18 R17:XFD18">
    <cfRule type="cellIs" dxfId="297" priority="17" operator="equal">
      <formula>"NO"</formula>
    </cfRule>
    <cfRule type="cellIs" dxfId="296" priority="18" operator="equal">
      <formula>"SI"</formula>
    </cfRule>
  </conditionalFormatting>
  <conditionalFormatting sqref="D7:I7">
    <cfRule type="cellIs" dxfId="295" priority="15" operator="equal">
      <formula>"NO"</formula>
    </cfRule>
    <cfRule type="cellIs" dxfId="294" priority="16" operator="equal">
      <formula>"SI"</formula>
    </cfRule>
  </conditionalFormatting>
  <conditionalFormatting sqref="C8">
    <cfRule type="cellIs" dxfId="293" priority="13" operator="equal">
      <formula>"NO"</formula>
    </cfRule>
    <cfRule type="cellIs" dxfId="292" priority="14" operator="equal">
      <formula>"SI"</formula>
    </cfRule>
  </conditionalFormatting>
  <conditionalFormatting sqref="D8:I8">
    <cfRule type="cellIs" dxfId="291" priority="11" operator="equal">
      <formula>"NO"</formula>
    </cfRule>
    <cfRule type="cellIs" dxfId="290" priority="12" operator="equal">
      <formula>"SI"</formula>
    </cfRule>
  </conditionalFormatting>
  <conditionalFormatting sqref="C32:D32">
    <cfRule type="cellIs" dxfId="289" priority="9" operator="equal">
      <formula>"NO"</formula>
    </cfRule>
    <cfRule type="cellIs" dxfId="288" priority="10" operator="equal">
      <formula>"SI"</formula>
    </cfRule>
  </conditionalFormatting>
  <conditionalFormatting sqref="E27">
    <cfRule type="cellIs" dxfId="287" priority="7" operator="equal">
      <formula>"NO"</formula>
    </cfRule>
    <cfRule type="cellIs" dxfId="286" priority="8" operator="equal">
      <formula>"SI"</formula>
    </cfRule>
  </conditionalFormatting>
  <conditionalFormatting sqref="Q17">
    <cfRule type="cellIs" dxfId="285" priority="5" operator="equal">
      <formula>"NO"</formula>
    </cfRule>
    <cfRule type="cellIs" dxfId="284" priority="6" operator="equal">
      <formula>"SI"</formula>
    </cfRule>
  </conditionalFormatting>
  <conditionalFormatting sqref="D18">
    <cfRule type="cellIs" dxfId="283" priority="3" operator="equal">
      <formula>"NO"</formula>
    </cfRule>
    <cfRule type="cellIs" dxfId="282" priority="4" operator="equal">
      <formula>"SI"</formula>
    </cfRule>
  </conditionalFormatting>
  <conditionalFormatting sqref="Q18">
    <cfRule type="cellIs" dxfId="281" priority="1" operator="equal">
      <formula>"NO"</formula>
    </cfRule>
    <cfRule type="cellIs" dxfId="280" priority="2" operator="equal">
      <formula>"SI"</formula>
    </cfRule>
  </conditionalFormatting>
  <pageMargins left="0.7" right="0.7" top="0.75" bottom="0.75" header="0.3" footer="0.3"/>
  <pageSetup scale="21"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1</vt:i4>
      </vt:variant>
    </vt:vector>
  </HeadingPairs>
  <TitlesOfParts>
    <vt:vector size="32" baseType="lpstr">
      <vt:lpstr>Experiencia (iradio)</vt:lpstr>
      <vt:lpstr>Director (iradio)</vt:lpstr>
      <vt:lpstr>Financiero (iradio)</vt:lpstr>
      <vt:lpstr>Técnico (iradio)</vt:lpstr>
      <vt:lpstr>Administrativo (iradio)</vt:lpstr>
      <vt:lpstr>PONDERABLES (iradio)</vt:lpstr>
      <vt:lpstr>Experiencia (Dico)</vt:lpstr>
      <vt:lpstr>Director (Dico)</vt:lpstr>
      <vt:lpstr>Financiero (Dico)</vt:lpstr>
      <vt:lpstr>Técnico (Dico)</vt:lpstr>
      <vt:lpstr>Administrativo (Dico)</vt:lpstr>
      <vt:lpstr>PONDERABLES (Dico)</vt:lpstr>
      <vt:lpstr>Experiencia (Huawei)</vt:lpstr>
      <vt:lpstr>Director (Huawei)</vt:lpstr>
      <vt:lpstr>Financiero (Huawei)</vt:lpstr>
      <vt:lpstr>Técnico (Huawei)</vt:lpstr>
      <vt:lpstr>Administrativo (Huawei)</vt:lpstr>
      <vt:lpstr>PONDERABLES (Huawei)</vt:lpstr>
      <vt:lpstr>Experiencia (Balum)</vt:lpstr>
      <vt:lpstr>Director (Balum)</vt:lpstr>
      <vt:lpstr>Financiero (Balum)</vt:lpstr>
      <vt:lpstr>Técnico (Balum)</vt:lpstr>
      <vt:lpstr>Administrativo (Balum)</vt:lpstr>
      <vt:lpstr>PONDERABLES (Balum)</vt:lpstr>
      <vt:lpstr>Experiencia (OSC)</vt:lpstr>
      <vt:lpstr>Director (OSC)</vt:lpstr>
      <vt:lpstr>Financiero (OSC)</vt:lpstr>
      <vt:lpstr>Técnico (OSC)</vt:lpstr>
      <vt:lpstr>Administrativo (OSC)</vt:lpstr>
      <vt:lpstr>PONDERABLES (OSC)</vt:lpstr>
      <vt:lpstr>INFORME CONSOLIDADO</vt:lpstr>
      <vt:lpstr>'INFORME CONSOLIDADO'!Área_de_impresión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orlandobernal1</dc:creator>
  <cp:lastModifiedBy>Claudia Milena Collazos Saenz</cp:lastModifiedBy>
  <dcterms:created xsi:type="dcterms:W3CDTF">2013-09-05T23:29:54Z</dcterms:created>
  <dcterms:modified xsi:type="dcterms:W3CDTF">2013-11-28T14:17:18Z</dcterms:modified>
</cp:coreProperties>
</file>