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CAMARGO\Desktop\RTVC\PROCESOS\POR MANUAL DE CONTRATACION\INVITACIONES ABIERTAS\RADIO\CERRO AL CABLE\EVALUACION\evaluaciones\"/>
    </mc:Choice>
  </mc:AlternateContent>
  <bookViews>
    <workbookView xWindow="0" yWindow="0" windowWidth="20490" windowHeight="7755" activeTab="1"/>
  </bookViews>
  <sheets>
    <sheet name="FINANCIERA" sheetId="1" r:id="rId1"/>
    <sheet name="ECONOMICA" sheetId="2" r:id="rId2"/>
  </sheets>
  <definedNames>
    <definedName name="_xlnm.Print_Area" localSheetId="1">ECONOMICA!$B$2:$C$3</definedName>
    <definedName name="_xlnm.Print_Area" localSheetId="0">FINANCIERA!$A$1:$B$24</definedName>
  </definedNames>
  <calcPr calcId="152511"/>
</workbook>
</file>

<file path=xl/calcChain.xml><?xml version="1.0" encoding="utf-8"?>
<calcChain xmlns="http://schemas.openxmlformats.org/spreadsheetml/2006/main">
  <c r="A18" i="2" l="1"/>
  <c r="G14" i="2" l="1"/>
  <c r="F14" i="2"/>
  <c r="E14" i="2"/>
  <c r="D14" i="2"/>
  <c r="F16" i="1"/>
  <c r="C14" i="2"/>
  <c r="E20" i="1" l="1"/>
  <c r="E18" i="1"/>
  <c r="E16" i="1"/>
  <c r="E14" i="1"/>
  <c r="F20" i="1"/>
  <c r="F18" i="1"/>
  <c r="F14" i="1"/>
  <c r="D20" i="1"/>
  <c r="D18" i="1"/>
  <c r="D16" i="1"/>
  <c r="D14" i="1"/>
  <c r="C20" i="1"/>
  <c r="C18" i="1"/>
  <c r="C16" i="1"/>
  <c r="C14" i="1"/>
  <c r="B20" i="1" l="1"/>
  <c r="B18" i="1"/>
  <c r="B16" i="1"/>
  <c r="B14" i="1"/>
  <c r="B24" i="1"/>
</calcChain>
</file>

<file path=xl/sharedStrings.xml><?xml version="1.0" encoding="utf-8"?>
<sst xmlns="http://schemas.openxmlformats.org/spreadsheetml/2006/main" count="88" uniqueCount="69">
  <si>
    <t>Estados financieros comparativos del año 2012-2011 (Balance General y Estado de Pérdidas y Ganancias) especificando el activo corriente, activo fijo, pasivo corriente y pasivo a largo plazo, firmados por el proponente persona natural o por el Representante Legal de la persona jurídica y el contador o Revisor Fiscal de la empresa si está obligado a tener.</t>
  </si>
  <si>
    <t>b) Notas a los Estados Financieros según Artículo 36 Ley 222/95.</t>
  </si>
  <si>
    <t>c) Certificación de los Estados Financieros según Artículo 37 Ley 222/95.</t>
  </si>
  <si>
    <t>d) Certificados de vigencia y Antecedentes Disciplinarios del contador y/o del revisor fiscal, expedidos por la Junta Central de Contadores, con fecha no mayor a noventa (90) días calendario, anteriores a la fecha del presente proceso de contratación.</t>
  </si>
  <si>
    <t>INDICADORES FINANCIEROS</t>
  </si>
  <si>
    <t>LIQUIDEZ  ≥ 1</t>
  </si>
  <si>
    <t>ACTIVO CORRIENTE / PASIVO CORRIENTE</t>
  </si>
  <si>
    <t xml:space="preserve">ENDEUDAMIENTO  ≤  70% </t>
  </si>
  <si>
    <t xml:space="preserve">PASIVO TOTAL / ACTIVO TOTAL </t>
  </si>
  <si>
    <t xml:space="preserve">**CAPITAL DE TRABAJO ≥  10% PRESUPUESTO </t>
  </si>
  <si>
    <t>ACTIVOS CORRIENTES- PASIVOS CORRIENTES</t>
  </si>
  <si>
    <t>**PATRIMONIO ≥  10% PRESUPUESTO</t>
  </si>
  <si>
    <t xml:space="preserve">ACTIVO TOTAL - PASIVO TOTAL </t>
  </si>
  <si>
    <t>DOCUMENTOS</t>
  </si>
  <si>
    <t>PRESUPUESTO</t>
  </si>
  <si>
    <t>CUMPLE</t>
  </si>
  <si>
    <t>ÍTEM</t>
  </si>
  <si>
    <t>RADIO TELEVISIÓN NACIONAL DE COLOMBIA -RTVC-, REQUIERE CONTRATAR BAJO LA MODALIDAD DE LLAVE EN MANO, LA ADQUISICIÓN, INSTALACIÓN, TRASLADO Y PUESTA EN FUNCIONAMIENTO DE LOS EQUIPOS DE TRANSMISIÓN Y ENERGÍA QUE CONFORMAN LA ESTACIÓN DE TRANSMISIÓN DE LAS EMISORAS SEÑAL RADIO COLOMBIA Y SEÑAL RADIÓNICA DE LA CIUDAD DE BOGOTÁ, EN INSTALACIONES DEL CERRO EL CABLE</t>
  </si>
  <si>
    <t>INVITACION ABIERTA  No 01-2013</t>
  </si>
  <si>
    <t>FOLIO 055-56</t>
  </si>
  <si>
    <t>FOLIO 057-64</t>
  </si>
  <si>
    <t>FOLIO 65-66</t>
  </si>
  <si>
    <t>FOLIO 67</t>
  </si>
  <si>
    <t>$</t>
  </si>
  <si>
    <t>ELEMENTO</t>
  </si>
  <si>
    <t>Sistema Radiante</t>
  </si>
  <si>
    <t>Línea rígida</t>
  </si>
  <si>
    <t>Cable Coaxial</t>
  </si>
  <si>
    <t>UPS</t>
  </si>
  <si>
    <t>Planta Eléctrica</t>
  </si>
  <si>
    <t>Monitor de Frecuencia FM</t>
  </si>
  <si>
    <t>TVRO</t>
  </si>
  <si>
    <t>Traslado de equipos</t>
  </si>
  <si>
    <t>TOTAL</t>
  </si>
  <si>
    <t>PROINTEL</t>
  </si>
  <si>
    <t>FOLIO 23-24</t>
  </si>
  <si>
    <t>FOLIO 25-27</t>
  </si>
  <si>
    <t>FOLIO 28</t>
  </si>
  <si>
    <t>TELEACCESS LTDA</t>
  </si>
  <si>
    <t>FOLIO 026-032</t>
  </si>
  <si>
    <t>FOLIO 33</t>
  </si>
  <si>
    <t>FOLIO 036</t>
  </si>
  <si>
    <t>FOLIO 42</t>
  </si>
  <si>
    <t>FOLIO 15-16</t>
  </si>
  <si>
    <t>FOLIO 21-27</t>
  </si>
  <si>
    <t>FOLIO 29-30</t>
  </si>
  <si>
    <t>ISTRONIC</t>
  </si>
  <si>
    <t>ETV COMPANY SA</t>
  </si>
  <si>
    <t>FOLIO 28-29</t>
  </si>
  <si>
    <t>FOLIO 30-35</t>
  </si>
  <si>
    <t>FOLIO 35</t>
  </si>
  <si>
    <t>FOLIO 37</t>
  </si>
  <si>
    <t xml:space="preserve">PROPONENTE </t>
  </si>
  <si>
    <t xml:space="preserve">VALOR </t>
  </si>
  <si>
    <t>INVITACIÓN ABIERTA  No 01-2013</t>
  </si>
  <si>
    <t>INSTRUMENTOS ELECTRONICOS LTDA "INSTELEC"</t>
  </si>
  <si>
    <t>FOLIO 30</t>
  </si>
  <si>
    <t>PUNTOS</t>
  </si>
  <si>
    <r>
      <t xml:space="preserve">Los proponentes </t>
    </r>
    <r>
      <rPr>
        <b/>
        <i/>
        <sz val="10"/>
        <color theme="1"/>
        <rFont val="Trebuchet MS"/>
        <family val="2"/>
      </rPr>
      <t>PROINTEL - TELEACCESS LTDA, ISTRONIC Y ETV COMPANY SA</t>
    </r>
    <r>
      <rPr>
        <sz val="10"/>
        <color theme="1"/>
        <rFont val="Trebuchet MS"/>
        <family val="2"/>
      </rPr>
      <t xml:space="preserve"> no se incluyen en la evaluación económica porque no cumplen con los factores habilitantes Técnicos.</t>
    </r>
  </si>
  <si>
    <t>NO CUMPLE</t>
  </si>
  <si>
    <t>RECHAZADOS</t>
  </si>
  <si>
    <t>INCLUIDO EN ITEM 1</t>
  </si>
  <si>
    <t>ARTÍCULO 205. &lt;INHABILIDADES DEL REVISOR FISCAL&gt;. No podrán ser revisores fiscales:</t>
  </si>
  <si>
    <t>Quien haya sido elegido como revisor fiscal, no podrá desempeñar en la misma sociedad ni en sus subordinadas ningún otro cargo durante el período respectivo.</t>
  </si>
  <si>
    <t xml:space="preserve">Quienes sean asociados de la misma compañía o de alguna de sus subordinadas, ni en éstas, quienes sean asociados o empleados de la sociedad matriz; Quienes estén ligados por matrimonio o parentesco dentro del cuarto grado de consanguinidad, primero civil o segundo de afinidad, o sean consocios de los administradores y funcionarios directivos, el cajero auditor o contador de la misma sociedad, y Quienes desempeñen en la misma compañía o en sus subordinadas cualquier otro cargo. </t>
  </si>
  <si>
    <t xml:space="preserve">FOLIO 28 </t>
  </si>
  <si>
    <r>
      <t xml:space="preserve">El proponente </t>
    </r>
    <r>
      <rPr>
        <i/>
        <sz val="10"/>
        <color theme="1"/>
        <rFont val="Trebuchet MS"/>
        <family val="2"/>
      </rPr>
      <t xml:space="preserve"> </t>
    </r>
    <r>
      <rPr>
        <b/>
        <i/>
        <sz val="10"/>
        <color theme="1"/>
        <rFont val="Trebuchet MS"/>
        <family val="2"/>
      </rPr>
      <t>ETV COMPANY SA</t>
    </r>
    <r>
      <rPr>
        <sz val="10"/>
        <color theme="1"/>
        <rFont val="Trebuchet MS"/>
        <family val="2"/>
      </rPr>
      <t xml:space="preserve"> fue rechazado financieramente debido a que incumple con lo establecido en la Ley 43 de 1990 en su articulo 48 y en Codigo de Comercio en su artículo 205. Debido a que la contadora pública MARY LUZ SILVA CARREÑO con tarjeta profesional 93157-T, firma como revisor fiscal los Estados Financieros y las notas a los mismos. Sin embargo, en la certificación de los Estados Financieros firma en calidad de contadora pública de la empresa. </t>
    </r>
  </si>
  <si>
    <t>LEY 43 DE 1990 - ARTÍCULO 48</t>
  </si>
  <si>
    <t>Artículo 48. El Contador Público no podrá prestar servicios profesionales como asesor, empleado contratista a personas naturales o jurídicas a quienes haya auditado o controlado en su carácter de funcionario público o de Revisor Fiscal. Esta prohibición se extiende por el término de un año contado a partir de la fecha de su retiro del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</si>
</sst>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[$$-240A]\ * #,##0_);_([$$-240A]\ * \(#,##0\);_([$$-240A]\ 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i/>
      <sz val="12"/>
      <color theme="1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i/>
      <sz val="10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4" fillId="2" borderId="19" xfId="1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right" vertical="center"/>
    </xf>
    <xf numFmtId="9" fontId="4" fillId="2" borderId="8" xfId="2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2" fillId="2" borderId="0" xfId="1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7" fontId="5" fillId="2" borderId="11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/>
    <xf numFmtId="0" fontId="3" fillId="2" borderId="24" xfId="0" applyFont="1" applyFill="1" applyBorder="1"/>
    <xf numFmtId="165" fontId="3" fillId="2" borderId="27" xfId="1" applyNumberFormat="1" applyFont="1" applyFill="1" applyBorder="1"/>
    <xf numFmtId="0" fontId="3" fillId="2" borderId="0" xfId="0" applyFont="1" applyFill="1"/>
    <xf numFmtId="0" fontId="3" fillId="2" borderId="7" xfId="0" applyFont="1" applyFill="1" applyBorder="1"/>
    <xf numFmtId="0" fontId="3" fillId="2" borderId="25" xfId="0" applyFont="1" applyFill="1" applyBorder="1"/>
    <xf numFmtId="165" fontId="3" fillId="2" borderId="19" xfId="1" applyNumberFormat="1" applyFont="1" applyFill="1" applyBorder="1"/>
    <xf numFmtId="0" fontId="3" fillId="2" borderId="14" xfId="0" applyFont="1" applyFill="1" applyBorder="1"/>
    <xf numFmtId="0" fontId="3" fillId="2" borderId="26" xfId="0" applyFont="1" applyFill="1" applyBorder="1"/>
    <xf numFmtId="165" fontId="3" fillId="2" borderId="20" xfId="1" applyNumberFormat="1" applyFont="1" applyFill="1" applyBorder="1"/>
    <xf numFmtId="165" fontId="4" fillId="2" borderId="11" xfId="1" applyNumberFormat="1" applyFont="1" applyFill="1" applyBorder="1"/>
    <xf numFmtId="165" fontId="2" fillId="2" borderId="0" xfId="1" applyNumberFormat="1" applyFont="1" applyFill="1"/>
    <xf numFmtId="165" fontId="4" fillId="2" borderId="28" xfId="1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center" vertical="center"/>
    </xf>
    <xf numFmtId="165" fontId="6" fillId="2" borderId="30" xfId="1" applyNumberFormat="1" applyFont="1" applyFill="1" applyBorder="1"/>
    <xf numFmtId="0" fontId="6" fillId="2" borderId="29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8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1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3" fillId="2" borderId="22" xfId="0" applyFont="1" applyFill="1" applyBorder="1"/>
    <xf numFmtId="164" fontId="10" fillId="2" borderId="8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9" fontId="10" fillId="2" borderId="8" xfId="2" applyFont="1" applyFill="1" applyBorder="1" applyAlignment="1">
      <alignment horizontal="center" vertical="center"/>
    </xf>
    <xf numFmtId="165" fontId="10" fillId="2" borderId="8" xfId="1" applyNumberFormat="1" applyFont="1" applyFill="1" applyBorder="1" applyAlignment="1">
      <alignment horizontal="center" vertical="center"/>
    </xf>
    <xf numFmtId="0" fontId="3" fillId="2" borderId="23" xfId="0" applyFont="1" applyFill="1" applyBorder="1"/>
    <xf numFmtId="165" fontId="10" fillId="2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5" fontId="9" fillId="2" borderId="11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165" fontId="5" fillId="2" borderId="9" xfId="1" applyNumberFormat="1" applyFont="1" applyFill="1" applyBorder="1" applyAlignment="1">
      <alignment horizontal="left" vertical="center" wrapText="1"/>
    </xf>
    <xf numFmtId="165" fontId="5" fillId="2" borderId="31" xfId="1" applyNumberFormat="1" applyFont="1" applyFill="1" applyBorder="1" applyAlignment="1">
      <alignment horizontal="left" vertical="center" wrapText="1"/>
    </xf>
    <xf numFmtId="165" fontId="4" fillId="2" borderId="5" xfId="1" applyNumberFormat="1" applyFont="1" applyFill="1" applyBorder="1" applyAlignment="1">
      <alignment horizontal="center" vertical="center"/>
    </xf>
    <xf numFmtId="165" fontId="4" fillId="2" borderId="28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8" workbookViewId="0">
      <selection activeCell="A27" sqref="A27:F30"/>
    </sheetView>
  </sheetViews>
  <sheetFormatPr baseColWidth="10" defaultRowHeight="15" x14ac:dyDescent="0.3"/>
  <cols>
    <col min="1" max="1" width="68.28515625" style="40" customWidth="1"/>
    <col min="2" max="2" width="19" style="2" customWidth="1"/>
    <col min="3" max="3" width="26" style="2" bestFit="1" customWidth="1"/>
    <col min="4" max="4" width="18" style="2" bestFit="1" customWidth="1"/>
    <col min="5" max="5" width="18" style="2" customWidth="1"/>
    <col min="6" max="6" width="18" style="53" customWidth="1"/>
    <col min="7" max="16384" width="11.42578125" style="40"/>
  </cols>
  <sheetData>
    <row r="1" spans="1:6" ht="18" x14ac:dyDescent="0.35">
      <c r="A1" s="80" t="s">
        <v>54</v>
      </c>
      <c r="B1" s="80"/>
      <c r="C1" s="80"/>
      <c r="D1" s="80"/>
      <c r="E1" s="80"/>
      <c r="F1" s="80"/>
    </row>
    <row r="2" spans="1:6" ht="57.75" customHeight="1" x14ac:dyDescent="0.3">
      <c r="A2" s="87" t="s">
        <v>17</v>
      </c>
      <c r="B2" s="87"/>
      <c r="C2" s="87"/>
      <c r="D2" s="87"/>
      <c r="E2" s="87"/>
      <c r="F2" s="87"/>
    </row>
    <row r="3" spans="1:6" ht="15.75" thickBot="1" x14ac:dyDescent="0.35"/>
    <row r="4" spans="1:6" s="56" customFormat="1" ht="45.75" thickBot="1" x14ac:dyDescent="0.3">
      <c r="A4" s="54" t="s">
        <v>13</v>
      </c>
      <c r="B4" s="3" t="s">
        <v>55</v>
      </c>
      <c r="C4" s="4" t="s">
        <v>34</v>
      </c>
      <c r="D4" s="4" t="s">
        <v>38</v>
      </c>
      <c r="E4" s="4" t="s">
        <v>46</v>
      </c>
      <c r="F4" s="55" t="s">
        <v>47</v>
      </c>
    </row>
    <row r="5" spans="1:6" ht="75" x14ac:dyDescent="0.3">
      <c r="A5" s="57" t="s">
        <v>0</v>
      </c>
      <c r="B5" s="5" t="s">
        <v>19</v>
      </c>
      <c r="C5" s="6" t="s">
        <v>35</v>
      </c>
      <c r="D5" s="6" t="s">
        <v>39</v>
      </c>
      <c r="E5" s="6" t="s">
        <v>43</v>
      </c>
      <c r="F5" s="58" t="s">
        <v>48</v>
      </c>
    </row>
    <row r="6" spans="1:6" x14ac:dyDescent="0.3">
      <c r="A6" s="59" t="s">
        <v>1</v>
      </c>
      <c r="B6" s="7" t="s">
        <v>20</v>
      </c>
      <c r="C6" s="8" t="s">
        <v>36</v>
      </c>
      <c r="D6" s="8" t="s">
        <v>41</v>
      </c>
      <c r="E6" s="8" t="s">
        <v>44</v>
      </c>
      <c r="F6" s="60" t="s">
        <v>49</v>
      </c>
    </row>
    <row r="7" spans="1:6" x14ac:dyDescent="0.3">
      <c r="A7" s="59" t="s">
        <v>2</v>
      </c>
      <c r="B7" s="7" t="s">
        <v>21</v>
      </c>
      <c r="C7" s="1" t="s">
        <v>65</v>
      </c>
      <c r="D7" s="8" t="s">
        <v>40</v>
      </c>
      <c r="E7" s="8" t="s">
        <v>37</v>
      </c>
      <c r="F7" s="60" t="s">
        <v>50</v>
      </c>
    </row>
    <row r="8" spans="1:6" ht="60.75" thickBot="1" x14ac:dyDescent="0.35">
      <c r="A8" s="61" t="s">
        <v>3</v>
      </c>
      <c r="B8" s="9" t="s">
        <v>22</v>
      </c>
      <c r="C8" s="10" t="s">
        <v>56</v>
      </c>
      <c r="D8" s="11" t="s">
        <v>42</v>
      </c>
      <c r="E8" s="11" t="s">
        <v>45</v>
      </c>
      <c r="F8" s="62" t="s">
        <v>51</v>
      </c>
    </row>
    <row r="9" spans="1:6" ht="15.75" thickBot="1" x14ac:dyDescent="0.35">
      <c r="A9" s="63"/>
      <c r="B9" s="12" t="s">
        <v>15</v>
      </c>
      <c r="C9" s="13" t="s">
        <v>15</v>
      </c>
      <c r="D9" s="13" t="s">
        <v>59</v>
      </c>
      <c r="E9" s="13" t="s">
        <v>15</v>
      </c>
      <c r="F9" s="64" t="s">
        <v>60</v>
      </c>
    </row>
    <row r="10" spans="1:6" x14ac:dyDescent="0.3">
      <c r="A10" s="14"/>
      <c r="B10" s="14"/>
      <c r="C10" s="14"/>
      <c r="D10" s="14"/>
      <c r="E10" s="14"/>
      <c r="F10" s="65"/>
    </row>
    <row r="11" spans="1:6" ht="15.75" thickBot="1" x14ac:dyDescent="0.35">
      <c r="A11" s="66" t="s">
        <v>4</v>
      </c>
      <c r="B11" s="14"/>
      <c r="C11" s="14"/>
      <c r="D11" s="14"/>
      <c r="E11" s="14"/>
      <c r="F11" s="65"/>
    </row>
    <row r="12" spans="1:6" ht="15.75" thickBot="1" x14ac:dyDescent="0.35">
      <c r="A12" s="67"/>
      <c r="B12" s="15" t="s">
        <v>23</v>
      </c>
      <c r="C12" s="16" t="s">
        <v>23</v>
      </c>
      <c r="D12" s="16" t="s">
        <v>23</v>
      </c>
      <c r="E12" s="16" t="s">
        <v>23</v>
      </c>
      <c r="F12" s="68" t="s">
        <v>23</v>
      </c>
    </row>
    <row r="13" spans="1:6" x14ac:dyDescent="0.3">
      <c r="A13" s="67" t="s">
        <v>5</v>
      </c>
      <c r="B13" s="17"/>
      <c r="C13" s="6"/>
      <c r="D13" s="6"/>
      <c r="E13" s="6"/>
      <c r="F13" s="58"/>
    </row>
    <row r="14" spans="1:6" x14ac:dyDescent="0.3">
      <c r="A14" s="69" t="s">
        <v>6</v>
      </c>
      <c r="B14" s="18">
        <f>1367198334/427910092</f>
        <v>3.1950598024222341</v>
      </c>
      <c r="C14" s="19">
        <f>373332474/222005518</f>
        <v>1.6816360123084868</v>
      </c>
      <c r="D14" s="19">
        <f>1583088423.86/385781286.06</f>
        <v>4.1035905085706634</v>
      </c>
      <c r="E14" s="19">
        <f>2529322000/485963000</f>
        <v>5.2047625024950461</v>
      </c>
      <c r="F14" s="70">
        <f>550178613/27327886</f>
        <v>20.132498101023987</v>
      </c>
    </row>
    <row r="15" spans="1:6" x14ac:dyDescent="0.3">
      <c r="A15" s="69" t="s">
        <v>7</v>
      </c>
      <c r="B15" s="20"/>
      <c r="C15" s="21"/>
      <c r="D15" s="21"/>
      <c r="E15" s="21"/>
      <c r="F15" s="71"/>
    </row>
    <row r="16" spans="1:6" x14ac:dyDescent="0.3">
      <c r="A16" s="69" t="s">
        <v>8</v>
      </c>
      <c r="B16" s="22">
        <f>835910092/1414492468</f>
        <v>0.59096114748629403</v>
      </c>
      <c r="C16" s="23">
        <f>222005518/542777569</f>
        <v>0.40901748834060608</v>
      </c>
      <c r="D16" s="23">
        <f>691325286.06/1759271769.98</f>
        <v>0.3929610523267017</v>
      </c>
      <c r="E16" s="23">
        <f>485963000/4682869000</f>
        <v>0.10377463046692102</v>
      </c>
      <c r="F16" s="72">
        <f>259394295/679187356</f>
        <v>0.38191861598789834</v>
      </c>
    </row>
    <row r="17" spans="1:6" x14ac:dyDescent="0.3">
      <c r="A17" s="69" t="s">
        <v>9</v>
      </c>
      <c r="B17" s="20"/>
      <c r="C17" s="21"/>
      <c r="D17" s="21"/>
      <c r="E17" s="21"/>
      <c r="F17" s="71"/>
    </row>
    <row r="18" spans="1:6" x14ac:dyDescent="0.3">
      <c r="A18" s="69" t="s">
        <v>10</v>
      </c>
      <c r="B18" s="24">
        <f>1367198334-427910092</f>
        <v>939288242</v>
      </c>
      <c r="C18" s="25">
        <f>373332474-222005518</f>
        <v>151326956</v>
      </c>
      <c r="D18" s="25">
        <f>1583088423.86-385781286.06</f>
        <v>1197307137.8</v>
      </c>
      <c r="E18" s="25">
        <f>2529322000-485963000</f>
        <v>2043359000</v>
      </c>
      <c r="F18" s="73">
        <f>550178613-27327886</f>
        <v>522850727</v>
      </c>
    </row>
    <row r="19" spans="1:6" x14ac:dyDescent="0.3">
      <c r="A19" s="69" t="s">
        <v>11</v>
      </c>
      <c r="B19" s="20"/>
      <c r="C19" s="21"/>
      <c r="D19" s="21"/>
      <c r="E19" s="21"/>
      <c r="F19" s="71"/>
    </row>
    <row r="20" spans="1:6" ht="15.75" thickBot="1" x14ac:dyDescent="0.35">
      <c r="A20" s="74" t="s">
        <v>12</v>
      </c>
      <c r="B20" s="26">
        <f>1414492468-835910092</f>
        <v>578582376</v>
      </c>
      <c r="C20" s="27">
        <f>542777569-222005518</f>
        <v>320772051</v>
      </c>
      <c r="D20" s="27">
        <f>1759271769.98-691325286.06</f>
        <v>1067946483.9200001</v>
      </c>
      <c r="E20" s="27">
        <f>4682869000-485963000</f>
        <v>4196906000</v>
      </c>
      <c r="F20" s="75">
        <f>679187356-259394295</f>
        <v>419793061</v>
      </c>
    </row>
    <row r="21" spans="1:6" ht="15.75" thickBot="1" x14ac:dyDescent="0.35">
      <c r="A21" s="76"/>
      <c r="B21" s="28" t="s">
        <v>15</v>
      </c>
      <c r="C21" s="28" t="s">
        <v>15</v>
      </c>
      <c r="D21" s="28" t="s">
        <v>15</v>
      </c>
      <c r="E21" s="28" t="s">
        <v>15</v>
      </c>
      <c r="F21" s="77" t="s">
        <v>60</v>
      </c>
    </row>
    <row r="22" spans="1:6" s="76" customFormat="1" ht="15.75" thickBot="1" x14ac:dyDescent="0.35">
      <c r="A22" s="78"/>
      <c r="B22" s="29"/>
      <c r="C22" s="29"/>
      <c r="D22" s="29"/>
      <c r="E22" s="29"/>
      <c r="F22" s="79"/>
    </row>
    <row r="23" spans="1:6" x14ac:dyDescent="0.3">
      <c r="A23" s="85" t="s">
        <v>14</v>
      </c>
      <c r="B23" s="30">
        <v>891868571</v>
      </c>
      <c r="C23" s="29"/>
      <c r="D23" s="29"/>
      <c r="E23" s="29"/>
      <c r="F23" s="79"/>
    </row>
    <row r="24" spans="1:6" ht="15.75" thickBot="1" x14ac:dyDescent="0.35">
      <c r="A24" s="86"/>
      <c r="B24" s="31">
        <f>+B23*10%</f>
        <v>89186857.100000009</v>
      </c>
      <c r="C24" s="29"/>
      <c r="D24" s="29"/>
      <c r="E24" s="29"/>
      <c r="F24" s="79"/>
    </row>
    <row r="26" spans="1:6" s="76" customFormat="1" x14ac:dyDescent="0.3">
      <c r="A26" s="81" t="s">
        <v>58</v>
      </c>
      <c r="B26" s="81"/>
      <c r="C26" s="81"/>
      <c r="D26" s="81"/>
      <c r="E26" s="81"/>
      <c r="F26" s="81"/>
    </row>
    <row r="27" spans="1:6" s="76" customFormat="1" x14ac:dyDescent="0.3">
      <c r="A27" s="82" t="s">
        <v>66</v>
      </c>
      <c r="B27" s="82"/>
      <c r="C27" s="82"/>
      <c r="D27" s="82"/>
      <c r="E27" s="82"/>
      <c r="F27" s="82"/>
    </row>
    <row r="28" spans="1:6" s="76" customFormat="1" x14ac:dyDescent="0.3">
      <c r="A28" s="82"/>
      <c r="B28" s="82"/>
      <c r="C28" s="82"/>
      <c r="D28" s="82"/>
      <c r="E28" s="82"/>
      <c r="F28" s="82"/>
    </row>
    <row r="29" spans="1:6" x14ac:dyDescent="0.3">
      <c r="A29" s="82"/>
      <c r="B29" s="82"/>
      <c r="C29" s="82"/>
      <c r="D29" s="82"/>
      <c r="E29" s="82"/>
      <c r="F29" s="82"/>
    </row>
    <row r="30" spans="1:6" x14ac:dyDescent="0.3">
      <c r="A30" s="82"/>
      <c r="B30" s="82"/>
      <c r="C30" s="82"/>
      <c r="D30" s="82"/>
      <c r="E30" s="82"/>
      <c r="F30" s="82"/>
    </row>
    <row r="31" spans="1:6" ht="18" x14ac:dyDescent="0.35">
      <c r="A31" s="83" t="s">
        <v>62</v>
      </c>
      <c r="B31" s="83"/>
      <c r="C31" s="83"/>
      <c r="D31" s="83"/>
      <c r="E31" s="83"/>
      <c r="F31" s="83"/>
    </row>
    <row r="32" spans="1:6" ht="57.75" customHeight="1" x14ac:dyDescent="0.3">
      <c r="A32" s="82" t="s">
        <v>64</v>
      </c>
      <c r="B32" s="82"/>
      <c r="C32" s="82"/>
      <c r="D32" s="82"/>
      <c r="E32" s="82"/>
      <c r="F32" s="82"/>
    </row>
    <row r="33" spans="1:6" x14ac:dyDescent="0.3">
      <c r="A33" s="82" t="s">
        <v>63</v>
      </c>
      <c r="B33" s="82"/>
      <c r="C33" s="82"/>
      <c r="D33" s="82"/>
      <c r="E33" s="82"/>
      <c r="F33" s="82"/>
    </row>
    <row r="34" spans="1:6" ht="18" x14ac:dyDescent="0.35">
      <c r="A34" s="83" t="s">
        <v>67</v>
      </c>
      <c r="B34" s="83"/>
      <c r="C34" s="83"/>
      <c r="D34" s="83"/>
      <c r="E34" s="83"/>
      <c r="F34" s="83"/>
    </row>
    <row r="35" spans="1:6" ht="28.5" customHeight="1" x14ac:dyDescent="0.3">
      <c r="A35" s="84" t="s">
        <v>68</v>
      </c>
      <c r="B35" s="84"/>
      <c r="C35" s="84"/>
      <c r="D35" s="84"/>
      <c r="E35" s="84"/>
      <c r="F35" s="84"/>
    </row>
  </sheetData>
  <mergeCells count="10">
    <mergeCell ref="A1:F1"/>
    <mergeCell ref="A26:F26"/>
    <mergeCell ref="A27:F30"/>
    <mergeCell ref="A34:F34"/>
    <mergeCell ref="A35:F35"/>
    <mergeCell ref="A33:F33"/>
    <mergeCell ref="A31:F31"/>
    <mergeCell ref="A32:F32"/>
    <mergeCell ref="A23:A24"/>
    <mergeCell ref="A2:F2"/>
  </mergeCells>
  <printOptions horizontalCentered="1" verticalCentered="1"/>
  <pageMargins left="0.7" right="0.7" top="0.43" bottom="0.4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topLeftCell="A4" workbookViewId="0">
      <selection activeCell="A20" sqref="A20:G20"/>
    </sheetView>
  </sheetViews>
  <sheetFormatPr baseColWidth="10" defaultRowHeight="16.5" x14ac:dyDescent="0.3"/>
  <cols>
    <col min="1" max="1" width="9.7109375" style="32" customWidth="1"/>
    <col min="2" max="2" width="30" style="32" customWidth="1"/>
    <col min="3" max="3" width="20.28515625" style="48" bestFit="1" customWidth="1"/>
    <col min="4" max="4" width="17.85546875" style="32" customWidth="1"/>
    <col min="5" max="5" width="18" style="32" bestFit="1" customWidth="1"/>
    <col min="6" max="6" width="19.5703125" style="32" bestFit="1" customWidth="1"/>
    <col min="7" max="7" width="17.42578125" style="32" bestFit="1" customWidth="1"/>
    <col min="8" max="16384" width="11.42578125" style="32"/>
  </cols>
  <sheetData>
    <row r="2" spans="1:7" ht="18" x14ac:dyDescent="0.35">
      <c r="A2" s="80" t="s">
        <v>18</v>
      </c>
      <c r="B2" s="80"/>
      <c r="C2" s="80"/>
      <c r="D2" s="80"/>
      <c r="E2" s="80"/>
      <c r="F2" s="80"/>
      <c r="G2" s="80"/>
    </row>
    <row r="3" spans="1:7" ht="106.5" customHeight="1" x14ac:dyDescent="0.3">
      <c r="A3" s="87" t="s">
        <v>17</v>
      </c>
      <c r="B3" s="87"/>
      <c r="C3" s="87"/>
      <c r="D3" s="87"/>
      <c r="E3" s="87"/>
      <c r="F3" s="87"/>
      <c r="G3" s="87"/>
    </row>
    <row r="4" spans="1:7" ht="17.25" thickBot="1" x14ac:dyDescent="0.35">
      <c r="C4" s="33"/>
    </row>
    <row r="5" spans="1:7" ht="45.75" thickBot="1" x14ac:dyDescent="0.35">
      <c r="A5" s="34" t="s">
        <v>16</v>
      </c>
      <c r="B5" s="35" t="s">
        <v>24</v>
      </c>
      <c r="C5" s="36" t="s">
        <v>55</v>
      </c>
      <c r="D5" s="36" t="s">
        <v>34</v>
      </c>
      <c r="E5" s="36" t="s">
        <v>38</v>
      </c>
      <c r="F5" s="36" t="s">
        <v>46</v>
      </c>
      <c r="G5" s="36" t="s">
        <v>47</v>
      </c>
    </row>
    <row r="6" spans="1:7" s="40" customFormat="1" ht="15" x14ac:dyDescent="0.3">
      <c r="A6" s="37">
        <v>1</v>
      </c>
      <c r="B6" s="38" t="s">
        <v>25</v>
      </c>
      <c r="C6" s="39">
        <v>74325900</v>
      </c>
      <c r="D6" s="39">
        <v>210000000</v>
      </c>
      <c r="E6" s="39">
        <v>62140800</v>
      </c>
      <c r="F6" s="39">
        <v>81600000</v>
      </c>
      <c r="G6" s="39">
        <v>93047005</v>
      </c>
    </row>
    <row r="7" spans="1:7" s="40" customFormat="1" ht="15" x14ac:dyDescent="0.3">
      <c r="A7" s="41">
        <v>2</v>
      </c>
      <c r="B7" s="42" t="s">
        <v>26</v>
      </c>
      <c r="C7" s="43">
        <v>20295400</v>
      </c>
      <c r="D7" s="43">
        <v>22000000</v>
      </c>
      <c r="E7" s="43">
        <v>10200000</v>
      </c>
      <c r="F7" s="43" t="s">
        <v>61</v>
      </c>
      <c r="G7" s="43">
        <v>15137307</v>
      </c>
    </row>
    <row r="8" spans="1:7" s="40" customFormat="1" ht="15" x14ac:dyDescent="0.3">
      <c r="A8" s="41">
        <v>3</v>
      </c>
      <c r="B8" s="42" t="s">
        <v>27</v>
      </c>
      <c r="C8" s="43">
        <v>49622500</v>
      </c>
      <c r="D8" s="43">
        <v>13900000</v>
      </c>
      <c r="E8" s="43">
        <v>31500000</v>
      </c>
      <c r="F8" s="43" t="s">
        <v>61</v>
      </c>
      <c r="G8" s="43">
        <v>54713304</v>
      </c>
    </row>
    <row r="9" spans="1:7" s="40" customFormat="1" ht="15" x14ac:dyDescent="0.3">
      <c r="A9" s="37">
        <v>4</v>
      </c>
      <c r="B9" s="42" t="s">
        <v>28</v>
      </c>
      <c r="C9" s="43">
        <v>221077900</v>
      </c>
      <c r="D9" s="43">
        <v>230100000</v>
      </c>
      <c r="E9" s="43">
        <v>193200000</v>
      </c>
      <c r="F9" s="43">
        <v>192000000</v>
      </c>
      <c r="G9" s="43">
        <v>187286339</v>
      </c>
    </row>
    <row r="10" spans="1:7" s="40" customFormat="1" ht="15" x14ac:dyDescent="0.3">
      <c r="A10" s="41">
        <v>5</v>
      </c>
      <c r="B10" s="42" t="s">
        <v>29</v>
      </c>
      <c r="C10" s="43">
        <v>152835800</v>
      </c>
      <c r="D10" s="43">
        <v>210870000</v>
      </c>
      <c r="E10" s="43">
        <v>315000000</v>
      </c>
      <c r="F10" s="43">
        <v>105500000</v>
      </c>
      <c r="G10" s="43">
        <v>171002632</v>
      </c>
    </row>
    <row r="11" spans="1:7" s="40" customFormat="1" ht="15" x14ac:dyDescent="0.3">
      <c r="A11" s="41">
        <v>6</v>
      </c>
      <c r="B11" s="42" t="s">
        <v>30</v>
      </c>
      <c r="C11" s="43">
        <v>1680000</v>
      </c>
      <c r="D11" s="43">
        <v>5500000</v>
      </c>
      <c r="E11" s="43">
        <v>10761600</v>
      </c>
      <c r="F11" s="43">
        <v>1900000</v>
      </c>
      <c r="G11" s="43">
        <v>2516298</v>
      </c>
    </row>
    <row r="12" spans="1:7" s="40" customFormat="1" ht="15" x14ac:dyDescent="0.3">
      <c r="A12" s="37">
        <v>7</v>
      </c>
      <c r="B12" s="42" t="s">
        <v>31</v>
      </c>
      <c r="C12" s="43">
        <v>35976000</v>
      </c>
      <c r="D12" s="43">
        <v>30500000</v>
      </c>
      <c r="E12" s="43">
        <v>26500200</v>
      </c>
      <c r="F12" s="43">
        <v>33000000</v>
      </c>
      <c r="G12" s="43">
        <v>20589473</v>
      </c>
    </row>
    <row r="13" spans="1:7" s="40" customFormat="1" ht="15.75" thickBot="1" x14ac:dyDescent="0.35">
      <c r="A13" s="44">
        <v>8</v>
      </c>
      <c r="B13" s="45" t="s">
        <v>32</v>
      </c>
      <c r="C13" s="46">
        <v>307626000</v>
      </c>
      <c r="D13" s="46">
        <v>73800000</v>
      </c>
      <c r="E13" s="46">
        <v>162500000</v>
      </c>
      <c r="F13" s="46">
        <v>398000000</v>
      </c>
      <c r="G13" s="46">
        <v>174733313</v>
      </c>
    </row>
    <row r="14" spans="1:7" s="40" customFormat="1" ht="16.5" customHeight="1" thickBot="1" x14ac:dyDescent="0.35">
      <c r="A14" s="92" t="s">
        <v>33</v>
      </c>
      <c r="B14" s="93"/>
      <c r="C14" s="47">
        <f>SUM(C6:C13)</f>
        <v>863439500</v>
      </c>
      <c r="D14" s="47">
        <f>SUM(D6:D13)</f>
        <v>796670000</v>
      </c>
      <c r="E14" s="47">
        <f>SUM(E6:E13)</f>
        <v>811802600</v>
      </c>
      <c r="F14" s="47">
        <f>SUM(F6:F13)</f>
        <v>812000000</v>
      </c>
      <c r="G14" s="47">
        <f>SUM(G6:G13)</f>
        <v>719025671</v>
      </c>
    </row>
    <row r="16" spans="1:7" ht="17.25" thickBot="1" x14ac:dyDescent="0.35"/>
    <row r="17" spans="1:7" ht="17.25" thickBot="1" x14ac:dyDescent="0.35">
      <c r="A17" s="90" t="s">
        <v>52</v>
      </c>
      <c r="B17" s="91"/>
      <c r="C17" s="49" t="s">
        <v>53</v>
      </c>
      <c r="D17" s="50" t="s">
        <v>57</v>
      </c>
    </row>
    <row r="18" spans="1:7" ht="32.25" customHeight="1" thickBot="1" x14ac:dyDescent="0.35">
      <c r="A18" s="88" t="str">
        <f>+C5</f>
        <v>INSTRUMENTOS ELECTRONICOS LTDA "INSTELEC"</v>
      </c>
      <c r="B18" s="89"/>
      <c r="C18" s="51">
        <v>863439500</v>
      </c>
      <c r="D18" s="52">
        <v>300</v>
      </c>
    </row>
    <row r="20" spans="1:7" ht="34.5" customHeight="1" x14ac:dyDescent="0.3">
      <c r="A20" s="94" t="s">
        <v>58</v>
      </c>
      <c r="B20" s="95"/>
      <c r="C20" s="95"/>
      <c r="D20" s="95"/>
      <c r="E20" s="95"/>
      <c r="F20" s="95"/>
      <c r="G20" s="95"/>
    </row>
  </sheetData>
  <sortState ref="A18:D22">
    <sortCondition ref="C18:C22"/>
  </sortState>
  <mergeCells count="6">
    <mergeCell ref="A20:G20"/>
    <mergeCell ref="A18:B18"/>
    <mergeCell ref="A3:G3"/>
    <mergeCell ref="A2:G2"/>
    <mergeCell ref="A17:B17"/>
    <mergeCell ref="A14:B14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FINANCIERA</vt:lpstr>
      <vt:lpstr>ECONOMICA</vt:lpstr>
      <vt:lpstr>ECONOMICA!Área_de_impresión</vt:lpstr>
      <vt:lpstr>FINANCIERA!Área_de_impresión</vt:lpstr>
    </vt:vector>
  </TitlesOfParts>
  <Company>SEÑAL COLOMBIA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pocampo</dc:creator>
  <cp:lastModifiedBy>JORGE CAMARGO</cp:lastModifiedBy>
  <cp:lastPrinted>2013-11-19T21:20:47Z</cp:lastPrinted>
  <dcterms:created xsi:type="dcterms:W3CDTF">2013-11-18T13:24:45Z</dcterms:created>
  <dcterms:modified xsi:type="dcterms:W3CDTF">2013-12-03T15:44:14Z</dcterms:modified>
</cp:coreProperties>
</file>