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30" windowHeight="6555"/>
  </bookViews>
  <sheets>
    <sheet name="evaluacion " sheetId="4" r:id="rId1"/>
  </sheets>
  <calcPr calcId="145621"/>
</workbook>
</file>

<file path=xl/calcChain.xml><?xml version="1.0" encoding="utf-8"?>
<calcChain xmlns="http://schemas.openxmlformats.org/spreadsheetml/2006/main">
  <c r="C43" i="4" l="1"/>
  <c r="C41" i="4"/>
  <c r="C39" i="4"/>
  <c r="B43" i="4"/>
  <c r="B41" i="4"/>
  <c r="B39" i="4"/>
  <c r="C37" i="4"/>
  <c r="B37" i="4"/>
  <c r="A66" i="4"/>
  <c r="C59" i="4"/>
  <c r="C58" i="4"/>
  <c r="C57" i="4"/>
  <c r="C56" i="4"/>
  <c r="C55" i="4"/>
  <c r="C54" i="4"/>
  <c r="D39" i="4" l="1"/>
  <c r="D43" i="4"/>
  <c r="D37" i="4"/>
  <c r="D41" i="4"/>
  <c r="C60" i="4"/>
</calcChain>
</file>

<file path=xl/sharedStrings.xml><?xml version="1.0" encoding="utf-8"?>
<sst xmlns="http://schemas.openxmlformats.org/spreadsheetml/2006/main" count="116" uniqueCount="64">
  <si>
    <t>Radio Televisión Nacional de Colombia, RTVC, contratará integralmente la Adquisición, Instalación y Puesta en Funcionamiento de los Sistemas de Transmisión de Televisión Digital Terrestre - TDT para las estaciones de Cerro Neiva, Gabinete, La Pita, Montería, Planadas y Simón Bolívar, en el estándar DVB-T2, así como los sistemas eléctricos y las obras civiles requeridos para tal fin</t>
  </si>
  <si>
    <t xml:space="preserve">INVITACIÓN ABIERTA No. 02 DE 2014 </t>
  </si>
  <si>
    <t>OFERENTES COLOMBIANOS O EXTRANJEROS CON SUCURSAL EN COLOMBIA</t>
  </si>
  <si>
    <t>a) Estados financieros comparativos auditados a 31 de diciembre de 2013 y 2012 (Balance General y Estado de Pérdidas y Ganancias) especificando el activo corriente, activo fijo, pasivo corriente y pasivo a largo plazo, firmados por el proponente persona natural o por el Representante Legal de la persona jurídica y el contador o Revisor Fiscal de la empresa si está obligado a tener.</t>
  </si>
  <si>
    <t>b) Notas a los Estados Financieros según Artículo 36 Ley 222/95.</t>
  </si>
  <si>
    <t>c) Certificación de los Estados Financieros según Artículo 37 Ley 222/95.</t>
  </si>
  <si>
    <t>d) Certificados de vigencia y Antecedentes Disciplinarios del contador y/o del revisor fiscal, expedidos por la Junta Central de Contadores, con fecha no mayor a noventa (90) días calendario, anteriores a la fecha del presente proceso de contratación.</t>
  </si>
  <si>
    <t>OFERENTES EXTRANJEROS SIN SUCURSAL EN COLOMBIA</t>
  </si>
  <si>
    <t>a) Balance general, estado de resultados, así como las notas a los estados financieros, comparativos con corte a 31 de diciembre de 2013 y diciembre 31 de 2012 de acuerdo con lo establecido en las leyes y normas del respectivo país.</t>
  </si>
  <si>
    <t>b) Los estados financieros del proponente extranjero deben venir firmados por el representante legal y el contador de la firma extranjera.</t>
  </si>
  <si>
    <t>c) Los estados financieros deben estar acompañados de la traducción oficial al castellano, expresados en pesos colombianos, a la tasa representativa del mercado TRM de la fecha de cierre de los mismos, indicando la tasa de conversión.</t>
  </si>
  <si>
    <t>d) Así mismo la traducción oficial de los balances estarán discriminados de la siguiente manera:</t>
  </si>
  <si>
    <t>• ACTIVOS: Corriente, no corriente y total</t>
  </si>
  <si>
    <t>• PASIVOS: Corriente, no corriente, total</t>
  </si>
  <si>
    <t>• PATRIMONIO</t>
  </si>
  <si>
    <t>e) Dictamen de Auditoría Externa del país del proponente, de los estados financieros y solo se aceptará “dictamen limpio”.</t>
  </si>
  <si>
    <t>f) El dictamen a los estados financieros vendrá con traducción oficial al español.</t>
  </si>
  <si>
    <t>g) Se entiende por dictamen limpio aquel en el que se declara que los estados financieros presentan razonablemente en todos los aspectos significativos, los resultados de operaciones y principios de contabilidad generalmente aceptados.</t>
  </si>
  <si>
    <t>Para Oferentes Extranjeros se aceptarán estados financieros a 31 de diciembre 2013 sin auditar, siempre y cuando certifiquen que en el país de origen no se ha vencido el plazo para presentar estados financieros definitivos auditados o que su periodo de cierre fiscal sea diferente a diciembre 31. En estos casos, las certificaciones y los estados financieros deben venir suscritos por el Representante Legal y por el Contador</t>
  </si>
  <si>
    <t>INDICADORES</t>
  </si>
  <si>
    <t>a) Razón de Liquidez ≥ 1.0</t>
  </si>
  <si>
    <t>b) Nivel de Endeudamiento ≤ 70%</t>
  </si>
  <si>
    <t>c) Capital de Trabajo ≥ 10% del Presupuesto Oficial</t>
  </si>
  <si>
    <t>d) Patrimonio ≥ 10% del Presupuesto Oficial</t>
  </si>
  <si>
    <t>ACTIVO CORRIENTE/ PASIVO CORRIENTE</t>
  </si>
  <si>
    <t>ACTIVO CORRIENTE- PASIVO CORRIENTE</t>
  </si>
  <si>
    <t>TOTAL ACTIVO - TOTAL PASIVO</t>
  </si>
  <si>
    <t>PRESUPUESTO</t>
  </si>
  <si>
    <t>* Balance general</t>
  </si>
  <si>
    <t>*Notas a los estados financieros.</t>
  </si>
  <si>
    <t>* Estado de resultados</t>
  </si>
  <si>
    <t xml:space="preserve">UNION TEMPORAL ISTRONYC SyE.S COLOMBIA </t>
  </si>
  <si>
    <t>ISTRONYC COMUNICACIONES S.A.S
70%</t>
  </si>
  <si>
    <t>SYSTEM ENGINEERING SOLUTIONS Sy E.S,
30%</t>
  </si>
  <si>
    <t>FOLIO 95</t>
  </si>
  <si>
    <t>SI</t>
  </si>
  <si>
    <t>FOLIO 105</t>
  </si>
  <si>
    <t>FOLIO 106</t>
  </si>
  <si>
    <t>N/A</t>
  </si>
  <si>
    <t>FOLI 107-149 156,</t>
  </si>
  <si>
    <t>Tarjeta Profesional del ContadorPúblico y del Revisor Fiscal, de requerirse, o del auditor independiente que los hubiera examinado, y que la suscriben, certifican y dictaminan, con sus respectivos certificados de vigencia de inscripción y de antecedentes disciplinarios,</t>
  </si>
  <si>
    <t>En el caso de Proponentes de origen extranjero, la información contable y financiera debe haber sido preparada con sujeción a las “International Financial Reporting Standards –IFRSs” adoptados por la Comisión Europea (“European Commission”), a las “International Financial reporting Standards – IFRSs” en general o a los “Generally Accepted Accounting Principles –US GAAP”, según el país de origen de la persona jurídica de que se trate. Se debe certificar en el informe del revisor fiscal o quien haga sus veces.</t>
  </si>
  <si>
    <t>Nota: Los oferentes extranjeros con sucursal en Colombia que a la fecha de cierre del presente proceso de selección cuenten con menos de un (1) año de constituida, podrán presentar los estados financieros de su casa matriz y para estos efectos deberán presentar la información financiera solicitada para los Oferentes Extranjeros Sin Sucursal en Colombia.</t>
  </si>
  <si>
    <t>FOLIO 94</t>
  </si>
  <si>
    <t>TOTAL</t>
  </si>
  <si>
    <t>• ACTIVOS: Corriente</t>
  </si>
  <si>
    <t xml:space="preserve">• ACTIVOS: No corriente </t>
  </si>
  <si>
    <t>• ACTIVOS: Total</t>
  </si>
  <si>
    <t>• PASIVOS: Corriente</t>
  </si>
  <si>
    <t>• PASIVOS: No corriente</t>
  </si>
  <si>
    <t>• PASIVOS: Total</t>
  </si>
  <si>
    <t>REVISIÓN DE DATOS 2013 (TRM)</t>
  </si>
  <si>
    <t>PASIVO TOTAL / ACTIVO TOTAL</t>
  </si>
  <si>
    <t>EURO A DÓLAR</t>
  </si>
  <si>
    <t>DÓLAR A PESO</t>
  </si>
  <si>
    <t>FOLIOS 96-98</t>
  </si>
  <si>
    <t>FOLIOS 86-92</t>
  </si>
  <si>
    <t>FOLIOS 80-82</t>
  </si>
  <si>
    <t>FOLIOS 99-170</t>
  </si>
  <si>
    <t>FOLIOS 104B</t>
  </si>
  <si>
    <t>FOLIOS 99-102B</t>
  </si>
  <si>
    <t>FOLIO 149D 149E, 201F</t>
  </si>
  <si>
    <t>VERIFICACION DE VALORES</t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</si>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</sst>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.00_);[Red]\(&quot;$&quot;\ #,##0.0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5" fontId="4" fillId="0" borderId="0" xfId="2" applyFont="1"/>
    <xf numFmtId="167" fontId="2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166" fontId="2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3" applyNumberFormat="1" applyFont="1" applyFill="1" applyBorder="1" applyAlignment="1">
      <alignment horizontal="center" vertical="center"/>
    </xf>
    <xf numFmtId="166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2" fillId="0" borderId="0" xfId="1" applyFont="1" applyBorder="1" applyAlignment="1">
      <alignment horizontal="center" vertical="center"/>
    </xf>
    <xf numFmtId="0" fontId="7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9" fontId="2" fillId="3" borderId="1" xfId="3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3" fillId="0" borderId="8" xfId="1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0" zoomScale="90" zoomScaleNormal="90" workbookViewId="0">
      <selection activeCell="B63" sqref="B63"/>
    </sheetView>
  </sheetViews>
  <sheetFormatPr baseColWidth="10" defaultColWidth="11.42578125" defaultRowHeight="16.5" x14ac:dyDescent="0.3"/>
  <cols>
    <col min="1" max="1" width="67.7109375" style="1" bestFit="1" customWidth="1"/>
    <col min="2" max="2" width="29.28515625" style="2" customWidth="1"/>
    <col min="3" max="3" width="18.85546875" style="2" bestFit="1" customWidth="1"/>
    <col min="4" max="4" width="17" style="2" bestFit="1" customWidth="1"/>
    <col min="5" max="5" width="29.5703125" style="1" customWidth="1"/>
    <col min="6" max="16384" width="11.42578125" style="18"/>
  </cols>
  <sheetData>
    <row r="1" spans="1:7" s="1" customFormat="1" ht="18.75" x14ac:dyDescent="0.3">
      <c r="A1" s="65" t="s">
        <v>1</v>
      </c>
      <c r="B1" s="65"/>
      <c r="C1" s="65"/>
      <c r="D1" s="65"/>
      <c r="E1" s="32"/>
      <c r="F1" s="32"/>
    </row>
    <row r="2" spans="1:7" s="1" customFormat="1" ht="18" x14ac:dyDescent="0.35">
      <c r="A2" s="45"/>
      <c r="B2" s="46"/>
      <c r="C2" s="46"/>
      <c r="D2" s="46"/>
    </row>
    <row r="3" spans="1:7" s="1" customFormat="1" ht="54" customHeight="1" x14ac:dyDescent="0.3">
      <c r="A3" s="64" t="s">
        <v>0</v>
      </c>
      <c r="B3" s="64"/>
      <c r="C3" s="64"/>
      <c r="D3" s="64"/>
      <c r="E3" s="33"/>
      <c r="F3" s="33"/>
      <c r="G3" s="33"/>
    </row>
    <row r="4" spans="1:7" s="1" customFormat="1" ht="13.9" x14ac:dyDescent="0.25">
      <c r="B4" s="2"/>
      <c r="C4" s="2"/>
      <c r="D4" s="2"/>
    </row>
    <row r="5" spans="1:7" s="1" customFormat="1" ht="13.9" x14ac:dyDescent="0.25">
      <c r="B5" s="2"/>
      <c r="C5" s="2"/>
      <c r="D5" s="2"/>
    </row>
    <row r="6" spans="1:7" s="1" customFormat="1" ht="13.9" x14ac:dyDescent="0.25">
      <c r="B6" s="2"/>
      <c r="C6" s="2"/>
      <c r="D6" s="2"/>
    </row>
    <row r="7" spans="1:7" s="1" customFormat="1" ht="13.9" customHeight="1" x14ac:dyDescent="0.3">
      <c r="A7" s="48" t="s">
        <v>2</v>
      </c>
      <c r="B7" s="51" t="s">
        <v>31</v>
      </c>
      <c r="C7" s="51"/>
      <c r="D7" s="51"/>
    </row>
    <row r="8" spans="1:7" s="13" customFormat="1" ht="27" x14ac:dyDescent="0.25">
      <c r="A8" s="49"/>
      <c r="B8" s="42" t="s">
        <v>32</v>
      </c>
      <c r="C8" s="52" t="s">
        <v>33</v>
      </c>
      <c r="D8" s="52"/>
    </row>
    <row r="9" spans="1:7" s="1" customFormat="1" ht="82.5" x14ac:dyDescent="0.3">
      <c r="A9" s="10" t="s">
        <v>3</v>
      </c>
      <c r="B9" s="41" t="s">
        <v>57</v>
      </c>
      <c r="C9" s="53" t="s">
        <v>38</v>
      </c>
      <c r="D9" s="53"/>
    </row>
    <row r="10" spans="1:7" s="1" customFormat="1" x14ac:dyDescent="0.3">
      <c r="A10" s="10" t="s">
        <v>4</v>
      </c>
      <c r="B10" s="41" t="s">
        <v>56</v>
      </c>
      <c r="C10" s="53" t="s">
        <v>38</v>
      </c>
      <c r="D10" s="53"/>
    </row>
    <row r="11" spans="1:7" s="1" customFormat="1" x14ac:dyDescent="0.3">
      <c r="A11" s="10" t="s">
        <v>5</v>
      </c>
      <c r="B11" s="41" t="s">
        <v>43</v>
      </c>
      <c r="C11" s="53" t="s">
        <v>38</v>
      </c>
      <c r="D11" s="53"/>
    </row>
    <row r="12" spans="1:7" s="1" customFormat="1" ht="66" x14ac:dyDescent="0.3">
      <c r="A12" s="9" t="s">
        <v>6</v>
      </c>
      <c r="B12" s="41" t="s">
        <v>34</v>
      </c>
      <c r="C12" s="53" t="s">
        <v>38</v>
      </c>
      <c r="D12" s="53"/>
    </row>
    <row r="13" spans="1:7" s="1" customFormat="1" ht="66" x14ac:dyDescent="0.3">
      <c r="A13" s="10" t="s">
        <v>40</v>
      </c>
      <c r="B13" s="41" t="s">
        <v>55</v>
      </c>
      <c r="C13" s="53" t="s">
        <v>38</v>
      </c>
      <c r="D13" s="53"/>
    </row>
    <row r="14" spans="1:7" s="1" customFormat="1" ht="13.9" x14ac:dyDescent="0.25">
      <c r="A14" s="2"/>
      <c r="B14" s="2"/>
      <c r="C14" s="2"/>
      <c r="D14" s="2"/>
    </row>
    <row r="15" spans="1:7" s="1" customFormat="1" ht="60" customHeight="1" x14ac:dyDescent="0.25">
      <c r="A15" s="43" t="s">
        <v>7</v>
      </c>
      <c r="B15" s="42" t="s">
        <v>32</v>
      </c>
      <c r="C15" s="52" t="s">
        <v>33</v>
      </c>
      <c r="D15" s="52"/>
    </row>
    <row r="16" spans="1:7" s="1" customFormat="1" ht="49.5" x14ac:dyDescent="0.3">
      <c r="A16" s="9" t="s">
        <v>8</v>
      </c>
      <c r="B16" s="41" t="s">
        <v>38</v>
      </c>
      <c r="C16" s="53" t="s">
        <v>35</v>
      </c>
      <c r="D16" s="53"/>
    </row>
    <row r="17" spans="1:4" s="1" customFormat="1" x14ac:dyDescent="0.3">
      <c r="A17" s="9" t="s">
        <v>28</v>
      </c>
      <c r="B17" s="41" t="s">
        <v>38</v>
      </c>
      <c r="C17" s="53" t="s">
        <v>36</v>
      </c>
      <c r="D17" s="53"/>
    </row>
    <row r="18" spans="1:4" s="1" customFormat="1" x14ac:dyDescent="0.3">
      <c r="A18" s="9" t="s">
        <v>30</v>
      </c>
      <c r="B18" s="41" t="s">
        <v>38</v>
      </c>
      <c r="C18" s="53" t="s">
        <v>37</v>
      </c>
      <c r="D18" s="53"/>
    </row>
    <row r="19" spans="1:4" s="1" customFormat="1" x14ac:dyDescent="0.3">
      <c r="A19" s="10" t="s">
        <v>29</v>
      </c>
      <c r="B19" s="41" t="s">
        <v>38</v>
      </c>
      <c r="C19" s="53" t="s">
        <v>39</v>
      </c>
      <c r="D19" s="53"/>
    </row>
    <row r="20" spans="1:4" s="1" customFormat="1" ht="33" x14ac:dyDescent="0.3">
      <c r="A20" s="10" t="s">
        <v>9</v>
      </c>
      <c r="B20" s="41" t="s">
        <v>38</v>
      </c>
      <c r="C20" s="53" t="s">
        <v>35</v>
      </c>
      <c r="D20" s="53"/>
    </row>
    <row r="21" spans="1:4" s="1" customFormat="1" ht="54" customHeight="1" x14ac:dyDescent="0.3">
      <c r="A21" s="11" t="s">
        <v>10</v>
      </c>
      <c r="B21" s="41" t="s">
        <v>38</v>
      </c>
      <c r="C21" s="53" t="s">
        <v>61</v>
      </c>
      <c r="D21" s="53"/>
    </row>
    <row r="22" spans="1:4" s="1" customFormat="1" ht="33" x14ac:dyDescent="0.3">
      <c r="A22" s="10" t="s">
        <v>11</v>
      </c>
      <c r="B22" s="41" t="s">
        <v>38</v>
      </c>
      <c r="C22" s="53" t="s">
        <v>35</v>
      </c>
      <c r="D22" s="53"/>
    </row>
    <row r="23" spans="1:4" s="1" customFormat="1" x14ac:dyDescent="0.3">
      <c r="A23" s="10" t="s">
        <v>12</v>
      </c>
      <c r="B23" s="41" t="s">
        <v>38</v>
      </c>
      <c r="C23" s="53" t="s">
        <v>35</v>
      </c>
      <c r="D23" s="53"/>
    </row>
    <row r="24" spans="1:4" s="1" customFormat="1" x14ac:dyDescent="0.3">
      <c r="A24" s="10" t="s">
        <v>13</v>
      </c>
      <c r="B24" s="41" t="s">
        <v>38</v>
      </c>
      <c r="C24" s="53" t="s">
        <v>35</v>
      </c>
      <c r="D24" s="53"/>
    </row>
    <row r="25" spans="1:4" s="1" customFormat="1" x14ac:dyDescent="0.3">
      <c r="A25" s="10" t="s">
        <v>14</v>
      </c>
      <c r="B25" s="41" t="s">
        <v>38</v>
      </c>
      <c r="C25" s="53" t="s">
        <v>35</v>
      </c>
      <c r="D25" s="53"/>
    </row>
    <row r="26" spans="1:4" s="1" customFormat="1" ht="33" x14ac:dyDescent="0.3">
      <c r="A26" s="10" t="s">
        <v>15</v>
      </c>
      <c r="B26" s="41" t="s">
        <v>38</v>
      </c>
      <c r="C26" s="53" t="s">
        <v>58</v>
      </c>
      <c r="D26" s="53"/>
    </row>
    <row r="27" spans="1:4" s="1" customFormat="1" x14ac:dyDescent="0.3">
      <c r="A27" s="10" t="s">
        <v>16</v>
      </c>
      <c r="B27" s="41" t="s">
        <v>38</v>
      </c>
      <c r="C27" s="53" t="s">
        <v>59</v>
      </c>
      <c r="D27" s="53"/>
    </row>
    <row r="28" spans="1:4" s="1" customFormat="1" ht="50.25" customHeight="1" x14ac:dyDescent="0.3">
      <c r="A28" s="10" t="s">
        <v>17</v>
      </c>
      <c r="B28" s="41" t="s">
        <v>38</v>
      </c>
      <c r="C28" s="53" t="s">
        <v>58</v>
      </c>
      <c r="D28" s="53"/>
    </row>
    <row r="29" spans="1:4" s="1" customFormat="1" ht="99" x14ac:dyDescent="0.3">
      <c r="A29" s="10" t="s">
        <v>18</v>
      </c>
      <c r="B29" s="41" t="s">
        <v>38</v>
      </c>
      <c r="C29" s="53" t="s">
        <v>38</v>
      </c>
      <c r="D29" s="53"/>
    </row>
    <row r="30" spans="1:4" s="1" customFormat="1" ht="115.5" x14ac:dyDescent="0.3">
      <c r="A30" s="10" t="s">
        <v>41</v>
      </c>
      <c r="B30" s="41" t="s">
        <v>38</v>
      </c>
      <c r="C30" s="53" t="s">
        <v>60</v>
      </c>
      <c r="D30" s="53"/>
    </row>
    <row r="31" spans="1:4" s="1" customFormat="1" ht="82.5" x14ac:dyDescent="0.3">
      <c r="A31" s="10" t="s">
        <v>42</v>
      </c>
      <c r="B31" s="41" t="s">
        <v>38</v>
      </c>
      <c r="C31" s="63" t="s">
        <v>38</v>
      </c>
      <c r="D31" s="63"/>
    </row>
    <row r="32" spans="1:4" s="29" customFormat="1" x14ac:dyDescent="0.3">
      <c r="B32" s="50"/>
      <c r="C32" s="50"/>
      <c r="D32" s="50"/>
    </row>
    <row r="33" spans="1:4" s="1" customFormat="1" x14ac:dyDescent="0.3">
      <c r="B33" s="54" t="s">
        <v>31</v>
      </c>
      <c r="C33" s="55"/>
      <c r="D33" s="56"/>
    </row>
    <row r="34" spans="1:4" ht="40.5" x14ac:dyDescent="0.3">
      <c r="A34" s="44" t="s">
        <v>19</v>
      </c>
      <c r="B34" s="20" t="s">
        <v>32</v>
      </c>
      <c r="C34" s="20" t="s">
        <v>33</v>
      </c>
      <c r="D34" s="20" t="s">
        <v>44</v>
      </c>
    </row>
    <row r="35" spans="1:4" x14ac:dyDescent="0.3">
      <c r="A35" s="35"/>
      <c r="B35" s="21"/>
      <c r="C35" s="21"/>
      <c r="D35" s="37"/>
    </row>
    <row r="36" spans="1:4" x14ac:dyDescent="0.3">
      <c r="A36" s="36" t="s">
        <v>20</v>
      </c>
      <c r="B36" s="21"/>
      <c r="C36" s="21"/>
      <c r="D36" s="37"/>
    </row>
    <row r="37" spans="1:4" x14ac:dyDescent="0.3">
      <c r="A37" s="16" t="s">
        <v>24</v>
      </c>
      <c r="B37" s="24">
        <f>(2608733000/844429000)</f>
        <v>3.0893455814520818</v>
      </c>
      <c r="C37" s="24">
        <f>(61176218855/20994270603)</f>
        <v>2.9139482867415341</v>
      </c>
      <c r="D37" s="38">
        <f>+(B37*70%)+(C37*30%)</f>
        <v>3.0367263930389172</v>
      </c>
    </row>
    <row r="38" spans="1:4" x14ac:dyDescent="0.3">
      <c r="A38" s="36" t="s">
        <v>21</v>
      </c>
      <c r="B38" s="21"/>
      <c r="C38" s="21"/>
      <c r="D38" s="37"/>
    </row>
    <row r="39" spans="1:4" x14ac:dyDescent="0.3">
      <c r="A39" s="16" t="s">
        <v>52</v>
      </c>
      <c r="B39" s="22">
        <f>(1951153000/6218269000)</f>
        <v>0.31377751589710901</v>
      </c>
      <c r="C39" s="22">
        <f>((20994270602.68/64104249279))</f>
        <v>0.32750201178250976</v>
      </c>
      <c r="D39" s="40">
        <f>+(B39*70%)+(C39*30%)</f>
        <v>0.3178948646627292</v>
      </c>
    </row>
    <row r="40" spans="1:4" x14ac:dyDescent="0.3">
      <c r="A40" s="36" t="s">
        <v>22</v>
      </c>
      <c r="B40" s="21"/>
      <c r="C40" s="21"/>
      <c r="D40" s="37"/>
    </row>
    <row r="41" spans="1:4" x14ac:dyDescent="0.3">
      <c r="A41" s="16" t="s">
        <v>25</v>
      </c>
      <c r="B41" s="25">
        <f>(2608733000-844429000)</f>
        <v>1764304000</v>
      </c>
      <c r="C41" s="25">
        <f>(61176218855-20994270603)</f>
        <v>40181948252</v>
      </c>
      <c r="D41" s="39">
        <f>+(B41*70%)+(C41*30%)</f>
        <v>13289597275.6</v>
      </c>
    </row>
    <row r="42" spans="1:4" x14ac:dyDescent="0.3">
      <c r="A42" s="36" t="s">
        <v>23</v>
      </c>
      <c r="B42" s="21"/>
      <c r="C42" s="21"/>
      <c r="D42" s="39"/>
    </row>
    <row r="43" spans="1:4" x14ac:dyDescent="0.3">
      <c r="A43" s="16" t="s">
        <v>26</v>
      </c>
      <c r="B43" s="25">
        <f>(6218269000-1951153000)</f>
        <v>4267116000</v>
      </c>
      <c r="C43" s="25">
        <f>(64104249279-29222744868.86)</f>
        <v>34881504410.139999</v>
      </c>
      <c r="D43" s="39">
        <f>+(B43*70%)+(C43*30%)</f>
        <v>13451432523.042</v>
      </c>
    </row>
    <row r="44" spans="1:4" x14ac:dyDescent="0.3">
      <c r="A44" s="16"/>
      <c r="B44" s="57"/>
      <c r="C44" s="57"/>
      <c r="D44" s="57"/>
    </row>
    <row r="45" spans="1:4" x14ac:dyDescent="0.3">
      <c r="A45" s="47"/>
      <c r="B45" s="66" t="s">
        <v>63</v>
      </c>
      <c r="C45" s="66"/>
      <c r="D45" s="66"/>
    </row>
    <row r="46" spans="1:4" x14ac:dyDescent="0.3">
      <c r="A46" s="47"/>
      <c r="B46" s="26"/>
      <c r="C46" s="26"/>
      <c r="D46" s="26"/>
    </row>
    <row r="47" spans="1:4" x14ac:dyDescent="0.3">
      <c r="A47" s="17"/>
      <c r="B47" s="26"/>
      <c r="C47" s="26"/>
      <c r="D47" s="26"/>
    </row>
    <row r="48" spans="1:4" x14ac:dyDescent="0.3">
      <c r="A48" s="16"/>
      <c r="B48" s="27" t="s">
        <v>62</v>
      </c>
      <c r="C48" s="26"/>
      <c r="D48" s="26"/>
    </row>
    <row r="49" spans="1:4" x14ac:dyDescent="0.3">
      <c r="A49" s="30" t="s">
        <v>53</v>
      </c>
      <c r="B49" s="31">
        <v>1.37795</v>
      </c>
      <c r="C49" s="26"/>
      <c r="D49" s="26"/>
    </row>
    <row r="50" spans="1:4" x14ac:dyDescent="0.3">
      <c r="A50" s="30" t="s">
        <v>54</v>
      </c>
      <c r="B50" s="31">
        <v>1926.83</v>
      </c>
      <c r="C50" s="17"/>
      <c r="D50" s="17"/>
    </row>
    <row r="51" spans="1:4" x14ac:dyDescent="0.3">
      <c r="A51" s="17"/>
      <c r="B51" s="17"/>
      <c r="C51" s="17"/>
      <c r="D51" s="17"/>
    </row>
    <row r="52" spans="1:4" ht="13.9" customHeight="1" x14ac:dyDescent="0.3">
      <c r="A52" s="58" t="s">
        <v>51</v>
      </c>
      <c r="B52" s="60" t="s">
        <v>31</v>
      </c>
      <c r="C52" s="61"/>
      <c r="D52" s="62"/>
    </row>
    <row r="53" spans="1:4" ht="40.5" x14ac:dyDescent="0.3">
      <c r="A53" s="59"/>
      <c r="B53" s="12" t="s">
        <v>32</v>
      </c>
      <c r="C53" s="20" t="s">
        <v>33</v>
      </c>
      <c r="D53" s="20" t="s">
        <v>44</v>
      </c>
    </row>
    <row r="54" spans="1:4" x14ac:dyDescent="0.3">
      <c r="A54" s="10" t="s">
        <v>45</v>
      </c>
      <c r="B54" s="19" t="s">
        <v>38</v>
      </c>
      <c r="C54" s="23">
        <f>23041236*B49*B50</f>
        <v>61176218854.632545</v>
      </c>
      <c r="D54" s="23" t="s">
        <v>38</v>
      </c>
    </row>
    <row r="55" spans="1:4" x14ac:dyDescent="0.3">
      <c r="A55" s="10" t="s">
        <v>46</v>
      </c>
      <c r="B55" s="19" t="s">
        <v>38</v>
      </c>
      <c r="C55" s="19">
        <f>1102805*B49*B50</f>
        <v>2928030424.8427925</v>
      </c>
      <c r="D55" s="19" t="s">
        <v>38</v>
      </c>
    </row>
    <row r="56" spans="1:4" x14ac:dyDescent="0.3">
      <c r="A56" s="10" t="s">
        <v>47</v>
      </c>
      <c r="B56" s="19" t="s">
        <v>38</v>
      </c>
      <c r="C56" s="19">
        <f>24144041*B49*B50</f>
        <v>64104249279.475334</v>
      </c>
      <c r="D56" s="19" t="s">
        <v>38</v>
      </c>
    </row>
    <row r="57" spans="1:4" x14ac:dyDescent="0.3">
      <c r="A57" s="10" t="s">
        <v>48</v>
      </c>
      <c r="B57" s="19" t="s">
        <v>38</v>
      </c>
      <c r="C57" s="19">
        <f>7907222*B49*B50</f>
        <v>20994270602.677967</v>
      </c>
      <c r="D57" s="19" t="s">
        <v>38</v>
      </c>
    </row>
    <row r="58" spans="1:4" x14ac:dyDescent="0.3">
      <c r="A58" s="10" t="s">
        <v>49</v>
      </c>
      <c r="B58" s="19" t="s">
        <v>38</v>
      </c>
      <c r="C58" s="19">
        <f>3099149*B49*B50</f>
        <v>8228474266.1858759</v>
      </c>
      <c r="D58" s="19" t="s">
        <v>38</v>
      </c>
    </row>
    <row r="59" spans="1:4" x14ac:dyDescent="0.3">
      <c r="A59" s="10" t="s">
        <v>50</v>
      </c>
      <c r="B59" s="19" t="s">
        <v>38</v>
      </c>
      <c r="C59" s="19">
        <f>(3099149+7907222)*B49*B50</f>
        <v>29222744868.863842</v>
      </c>
      <c r="D59" s="19" t="s">
        <v>38</v>
      </c>
    </row>
    <row r="60" spans="1:4" x14ac:dyDescent="0.3">
      <c r="A60" s="10" t="s">
        <v>14</v>
      </c>
      <c r="B60" s="19" t="s">
        <v>38</v>
      </c>
      <c r="C60" s="19">
        <f>+C56-C59</f>
        <v>34881504410.611496</v>
      </c>
      <c r="D60" s="19" t="s">
        <v>38</v>
      </c>
    </row>
    <row r="61" spans="1:4" x14ac:dyDescent="0.3">
      <c r="A61" s="28"/>
      <c r="B61" s="28"/>
      <c r="C61" s="28"/>
      <c r="D61" s="28"/>
    </row>
    <row r="62" spans="1:4" x14ac:dyDescent="0.3">
      <c r="A62" s="15"/>
      <c r="B62" s="28"/>
      <c r="C62" s="28"/>
      <c r="D62" s="28"/>
    </row>
    <row r="63" spans="1:4" x14ac:dyDescent="0.3">
      <c r="A63" s="14"/>
    </row>
    <row r="64" spans="1:4" x14ac:dyDescent="0.3">
      <c r="A64" s="3" t="s">
        <v>27</v>
      </c>
    </row>
    <row r="65" spans="1:7" x14ac:dyDescent="0.3">
      <c r="A65" s="4"/>
    </row>
    <row r="66" spans="1:7" s="34" customFormat="1" x14ac:dyDescent="0.3">
      <c r="A66" s="5">
        <f>+A65*10%</f>
        <v>0</v>
      </c>
      <c r="B66" s="2"/>
      <c r="C66" s="2"/>
      <c r="D66" s="2"/>
      <c r="E66" s="1"/>
      <c r="F66" s="18"/>
      <c r="G66" s="18"/>
    </row>
    <row r="68" spans="1:7" s="34" customFormat="1" x14ac:dyDescent="0.3">
      <c r="A68" s="3"/>
      <c r="B68" s="2"/>
      <c r="C68" s="2"/>
      <c r="D68" s="2"/>
      <c r="E68" s="1"/>
      <c r="F68" s="18"/>
      <c r="G68" s="18"/>
    </row>
    <row r="69" spans="1:7" s="34" customFormat="1" x14ac:dyDescent="0.3">
      <c r="A69" s="6"/>
      <c r="B69" s="2"/>
      <c r="C69" s="2"/>
      <c r="D69" s="2"/>
      <c r="E69" s="1"/>
      <c r="F69" s="18"/>
      <c r="G69" s="18"/>
    </row>
    <row r="72" spans="1:7" s="34" customFormat="1" x14ac:dyDescent="0.3">
      <c r="A72" s="8"/>
      <c r="B72" s="2"/>
      <c r="C72" s="2"/>
      <c r="D72" s="2"/>
      <c r="E72" s="1"/>
      <c r="F72" s="18"/>
      <c r="G72" s="18"/>
    </row>
    <row r="73" spans="1:7" s="34" customFormat="1" x14ac:dyDescent="0.3">
      <c r="A73" s="7"/>
      <c r="B73" s="2"/>
      <c r="C73" s="2"/>
      <c r="D73" s="2"/>
      <c r="E73" s="1"/>
      <c r="F73" s="18"/>
      <c r="G73" s="18"/>
    </row>
  </sheetData>
  <mergeCells count="33">
    <mergeCell ref="A3:D3"/>
    <mergeCell ref="A1:D1"/>
    <mergeCell ref="C23:D23"/>
    <mergeCell ref="C24:D24"/>
    <mergeCell ref="C25:D25"/>
    <mergeCell ref="A52:A53"/>
    <mergeCell ref="B52:D52"/>
    <mergeCell ref="C15:D15"/>
    <mergeCell ref="C16:D16"/>
    <mergeCell ref="C27:D27"/>
    <mergeCell ref="C28:D28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26:D26"/>
    <mergeCell ref="B45:D45"/>
    <mergeCell ref="A7:A8"/>
    <mergeCell ref="B32:D32"/>
    <mergeCell ref="B7:D7"/>
    <mergeCell ref="C8:D8"/>
    <mergeCell ref="C9:D9"/>
    <mergeCell ref="C10:D10"/>
    <mergeCell ref="C11:D11"/>
    <mergeCell ref="C12:D12"/>
    <mergeCell ref="C13:D13"/>
    <mergeCell ref="B33:D33"/>
    <mergeCell ref="B44:D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Claudia Milena Collazos Saenz</cp:lastModifiedBy>
  <dcterms:created xsi:type="dcterms:W3CDTF">2014-04-22T13:50:24Z</dcterms:created>
  <dcterms:modified xsi:type="dcterms:W3CDTF">2014-05-08T22:12:02Z</dcterms:modified>
</cp:coreProperties>
</file>