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480" windowHeight="7755"/>
  </bookViews>
  <sheets>
    <sheet name="FINANCIERO " sheetId="1" r:id="rId1"/>
    <sheet name="ECONOMICO" sheetId="2" r:id="rId2"/>
    <sheet name="Hoja3" sheetId="3" r:id="rId3"/>
  </sheets>
  <calcPr calcId="152511"/>
</workbook>
</file>

<file path=xl/calcChain.xml><?xml version="1.0" encoding="utf-8"?>
<calcChain xmlns="http://schemas.openxmlformats.org/spreadsheetml/2006/main">
  <c r="D15" i="1"/>
  <c r="D17"/>
  <c r="D16"/>
  <c r="D14"/>
  <c r="F11" i="2"/>
  <c r="F10"/>
  <c r="F9"/>
  <c r="E17" i="1"/>
  <c r="E16"/>
  <c r="E15"/>
  <c r="E14"/>
  <c r="C17"/>
  <c r="C15"/>
  <c r="C16"/>
  <c r="C14"/>
  <c r="F12" i="2" l="1"/>
  <c r="C16" s="1"/>
</calcChain>
</file>

<file path=xl/sharedStrings.xml><?xml version="1.0" encoding="utf-8"?>
<sst xmlns="http://schemas.openxmlformats.org/spreadsheetml/2006/main" count="53" uniqueCount="40">
  <si>
    <t>a) Estados financieros comparativos del año 2012-2013 (Balance General y Estado de Pérdidas y Ganancias) especificando el activo corriente, activo fijo, pasivo corriente y pasivo a largo plazo, firmados por el proponente persona natural o por el Representante Legal de la persona jurídica y el contador o Revisor Fiscal de la empresa si está obligado a tener.</t>
  </si>
  <si>
    <t>b) Notas a los Estados Financieros año 2012 y 2013 según Artículo 36 Ley 222/95.</t>
  </si>
  <si>
    <t>c) Certificación de los Estados Financieros año 2012 y 2013 según Artículo 37 Ley 222/95.</t>
  </si>
  <si>
    <t>d) Certificados de vigencia y Antecedentes Disciplinarios del contador y/o del revisor fiscal, expedidos por la Junta Central de Contadores, con fecha no mayor a noventa (90) días calendario, anteriores a la fecha del presente proceso de contratación.</t>
  </si>
  <si>
    <t>DOCUMENTOS Y CRITERIOS DE VERIFICACIÓN FINANCIERA</t>
  </si>
  <si>
    <t>INDICADORES</t>
  </si>
  <si>
    <t>Índice de liquidez ≥ 1,0</t>
  </si>
  <si>
    <t>• Nivel de endeudamiento ≤ 75%</t>
  </si>
  <si>
    <t>INVITACION CERRADA Nº 07 de 2014</t>
  </si>
  <si>
    <t>“Prestación de servicios de asistencia técnica, desarrollo, implementación, soporte y mantenimiento de los diferentes sitios web de la entidad, para el desarrollo de la infraestructura tecnológica convergente de RTVC Señal Colombia Sistema de Medios Públicos, de acuerdo a necesidades específicas definidas en el anexo técnico”</t>
  </si>
  <si>
    <t>DOMOTI SAS</t>
  </si>
  <si>
    <t>FOLIO 21</t>
  </si>
  <si>
    <t>IRIS MEDIA LAB SAS</t>
  </si>
  <si>
    <t>FOLIO 27-35</t>
  </si>
  <si>
    <t>FOLIO 36</t>
  </si>
  <si>
    <t xml:space="preserve">FOLIO </t>
  </si>
  <si>
    <t>IMAGINAMOS  S.A.S</t>
  </si>
  <si>
    <t>ÍTEM</t>
  </si>
  <si>
    <t>NÚMERO DE HORAS MENSUALES (1)</t>
  </si>
  <si>
    <t>TOTAL</t>
  </si>
  <si>
    <t>VALOR UNITARIO HORA
(DILIGENCIAR) (2)</t>
  </si>
  <si>
    <t>TOTAL(1) X (2) X (3)</t>
  </si>
  <si>
    <t>MESES
(3)</t>
  </si>
  <si>
    <t>Desarrollo Back end Drupal</t>
  </si>
  <si>
    <t>Diseño Front end Drupal</t>
  </si>
  <si>
    <t>Diseño Front JS</t>
  </si>
  <si>
    <t xml:space="preserve">PRESENTA </t>
  </si>
  <si>
    <t>PRESENTA</t>
  </si>
  <si>
    <t>PRESUPUESTO ($154.761.825)</t>
  </si>
  <si>
    <t>CUMPLE</t>
  </si>
  <si>
    <t>IRIS MEDIA S.A.S</t>
  </si>
  <si>
    <t>• Capital de trabajo ≥ 30% del Presupuesto Oficial =$ 46,428,547</t>
  </si>
  <si>
    <t>• Patrimonio líquido ≥ 30% del Presupuesto Oficial= $46,428,547</t>
  </si>
  <si>
    <t>FOLIO 22-23</t>
  </si>
  <si>
    <t>Evaluación Económica</t>
  </si>
  <si>
    <t>Evaluación Financiera.</t>
  </si>
  <si>
    <t xml:space="preserve">PROPONENTE </t>
  </si>
  <si>
    <t>VALOR OFERTADO</t>
  </si>
  <si>
    <t xml:space="preserve">PUNTAJE </t>
  </si>
  <si>
    <t>El proponente IRIS MEDIA LAB S.A.S  no cuenta con estados financieros comparativos debido a que su fecha de constitución corresponde a 24 de Mayo de 2013 según el certificado de Cámara de Comercio .Es habilitando financieramente porque no existe restricción dentro de las Reglas de Participación sobre la fecha de constitución de la empresas.</t>
  </si>
</sst>
</file>

<file path=xl/styles.xml><?xml version="1.0" encoding="utf-8"?>
<styleSheet xmlns="http://schemas.openxmlformats.org/spreadsheetml/2006/main">
  <numFmts count="2">
    <numFmt numFmtId="164" formatCode="_(* #,##0.00_);_(* \(#,##0.00\);_(* &quot;-&quot;??_);_(@_)"/>
    <numFmt numFmtId="165" formatCode="_(* #,##0_);_(* \(#,##0\);_(* &quot;-&quot;??_);_(@_)"/>
  </numFmts>
  <fonts count="4">
    <font>
      <sz val="11"/>
      <color theme="1"/>
      <name val="Calibri"/>
      <family val="2"/>
      <scheme val="minor"/>
    </font>
    <font>
      <sz val="11"/>
      <color theme="1"/>
      <name val="Arial Narrow"/>
      <family val="2"/>
    </font>
    <font>
      <b/>
      <sz val="11"/>
      <color theme="1"/>
      <name val="Arial Narrow"/>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55">
    <xf numFmtId="0" fontId="0" fillId="0" borderId="0" xfId="0"/>
    <xf numFmtId="0" fontId="1" fillId="0" borderId="0" xfId="0" applyFont="1" applyAlignment="1">
      <alignment wrapText="1"/>
    </xf>
    <xf numFmtId="0" fontId="1" fillId="0" borderId="0" xfId="0"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vertical="center"/>
    </xf>
    <xf numFmtId="9" fontId="1" fillId="0" borderId="3" xfId="2" applyFont="1" applyBorder="1" applyAlignment="1">
      <alignment horizontal="center"/>
    </xf>
    <xf numFmtId="165" fontId="1" fillId="0" borderId="3" xfId="1" applyNumberFormat="1" applyFont="1" applyBorder="1" applyAlignment="1">
      <alignment horizontal="center"/>
    </xf>
    <xf numFmtId="0" fontId="2" fillId="0" borderId="5" xfId="0" applyFont="1" applyBorder="1" applyAlignment="1">
      <alignment horizontal="center" vertical="center"/>
    </xf>
    <xf numFmtId="164" fontId="1" fillId="0" borderId="6" xfId="1" applyFont="1" applyBorder="1"/>
    <xf numFmtId="9" fontId="1" fillId="0" borderId="6" xfId="2" applyFont="1" applyBorder="1"/>
    <xf numFmtId="0" fontId="1" fillId="0" borderId="3" xfId="0" applyFont="1" applyBorder="1"/>
    <xf numFmtId="0" fontId="1" fillId="0" borderId="3" xfId="0" applyFont="1" applyBorder="1" applyAlignment="1">
      <alignment wrapText="1"/>
    </xf>
    <xf numFmtId="0" fontId="1" fillId="0" borderId="4"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vertical="center" wrapText="1"/>
    </xf>
    <xf numFmtId="0" fontId="1" fillId="0" borderId="8"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4" xfId="0" applyFont="1" applyBorder="1" applyAlignment="1">
      <alignment wrapText="1"/>
    </xf>
    <xf numFmtId="0" fontId="1" fillId="0" borderId="0" xfId="0" applyFont="1" applyAlignment="1"/>
    <xf numFmtId="0" fontId="1" fillId="0" borderId="4" xfId="0" applyFont="1" applyBorder="1"/>
    <xf numFmtId="164" fontId="1" fillId="0" borderId="3" xfId="1" applyFont="1" applyBorder="1"/>
    <xf numFmtId="165" fontId="1" fillId="0" borderId="3" xfId="1" applyNumberFormat="1" applyFont="1" applyBorder="1"/>
    <xf numFmtId="9" fontId="1" fillId="0" borderId="3" xfId="2" applyFont="1" applyBorder="1"/>
    <xf numFmtId="0" fontId="1" fillId="0" borderId="13" xfId="0" applyFont="1" applyBorder="1"/>
    <xf numFmtId="0" fontId="1" fillId="0" borderId="14" xfId="0" applyFont="1" applyBorder="1"/>
    <xf numFmtId="165" fontId="2" fillId="0" borderId="1" xfId="0" applyNumberFormat="1" applyFont="1" applyBorder="1"/>
    <xf numFmtId="165" fontId="1" fillId="0" borderId="6" xfId="1" applyNumberFormat="1" applyFont="1" applyBorder="1"/>
    <xf numFmtId="165" fontId="1" fillId="0" borderId="7" xfId="1" applyNumberFormat="1" applyFont="1" applyBorder="1"/>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xf>
    <xf numFmtId="0" fontId="2" fillId="2" borderId="11" xfId="0" applyFont="1" applyFill="1" applyBorder="1" applyAlignment="1"/>
    <xf numFmtId="0" fontId="2" fillId="2" borderId="1" xfId="0" applyFont="1" applyFill="1" applyBorder="1" applyAlignment="1"/>
    <xf numFmtId="165" fontId="2" fillId="2" borderId="1" xfId="0" applyNumberFormat="1" applyFont="1" applyFill="1" applyBorder="1" applyAlignment="1"/>
    <xf numFmtId="0" fontId="2" fillId="0" borderId="1" xfId="0" applyFont="1" applyFill="1" applyBorder="1" applyAlignment="1"/>
    <xf numFmtId="165" fontId="2" fillId="0" borderId="1" xfId="0" applyNumberFormat="1" applyFont="1" applyFill="1" applyBorder="1" applyAlignment="1"/>
    <xf numFmtId="0" fontId="2" fillId="0" borderId="11" xfId="0" applyFont="1" applyFill="1" applyBorder="1" applyAlignment="1"/>
    <xf numFmtId="165" fontId="1" fillId="0" borderId="15" xfId="1" applyNumberFormat="1" applyFont="1" applyBorder="1" applyAlignment="1">
      <alignment horizontal="center"/>
    </xf>
    <xf numFmtId="165" fontId="1" fillId="0" borderId="15" xfId="1" applyNumberFormat="1" applyFont="1" applyBorder="1"/>
    <xf numFmtId="0" fontId="2" fillId="2" borderId="1"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cellXfs>
  <cellStyles count="3">
    <cellStyle name="Millares" xfId="1" builtinId="3"/>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F24"/>
  <sheetViews>
    <sheetView tabSelected="1" workbookViewId="0">
      <selection activeCell="C23" sqref="C23"/>
    </sheetView>
  </sheetViews>
  <sheetFormatPr baseColWidth="10" defaultRowHeight="16.5"/>
  <cols>
    <col min="1" max="1" width="11.42578125" style="2"/>
    <col min="2" max="2" width="73.28515625" style="1" customWidth="1"/>
    <col min="3" max="3" width="20.5703125" style="2" customWidth="1"/>
    <col min="4" max="4" width="20.7109375" style="2" customWidth="1"/>
    <col min="5" max="5" width="22.42578125" style="2" customWidth="1"/>
    <col min="6" max="16384" width="11.42578125" style="2"/>
  </cols>
  <sheetData>
    <row r="1" spans="2:6">
      <c r="B1" s="48" t="s">
        <v>8</v>
      </c>
      <c r="C1" s="48"/>
      <c r="D1" s="48"/>
      <c r="E1" s="48"/>
      <c r="F1" s="3"/>
    </row>
    <row r="2" spans="2:6">
      <c r="B2" s="48" t="s">
        <v>35</v>
      </c>
      <c r="C2" s="48"/>
      <c r="D2" s="48"/>
      <c r="E2" s="48"/>
      <c r="F2" s="4"/>
    </row>
    <row r="3" spans="2:6">
      <c r="B3" s="4"/>
      <c r="C3" s="4"/>
      <c r="D3" s="4"/>
      <c r="E3" s="4"/>
      <c r="F3" s="4"/>
    </row>
    <row r="4" spans="2:6" ht="82.5" customHeight="1">
      <c r="B4" s="47" t="s">
        <v>9</v>
      </c>
      <c r="C4" s="47"/>
      <c r="D4" s="47"/>
      <c r="E4" s="47"/>
      <c r="F4" s="4"/>
    </row>
    <row r="5" spans="2:6" ht="17.25" thickBot="1"/>
    <row r="6" spans="2:6" ht="17.25" thickBot="1">
      <c r="B6" s="19" t="s">
        <v>4</v>
      </c>
      <c r="C6" s="20" t="s">
        <v>10</v>
      </c>
      <c r="D6" s="20" t="s">
        <v>12</v>
      </c>
      <c r="E6" s="20" t="s">
        <v>16</v>
      </c>
    </row>
    <row r="7" spans="2:6" ht="82.5">
      <c r="B7" s="17" t="s">
        <v>0</v>
      </c>
      <c r="C7" s="18" t="s">
        <v>27</v>
      </c>
      <c r="D7" s="18" t="s">
        <v>33</v>
      </c>
      <c r="E7" s="18" t="s">
        <v>26</v>
      </c>
    </row>
    <row r="8" spans="2:6">
      <c r="B8" s="13" t="s">
        <v>1</v>
      </c>
      <c r="C8" s="15" t="s">
        <v>27</v>
      </c>
      <c r="D8" s="15" t="s">
        <v>13</v>
      </c>
      <c r="E8" s="15" t="s">
        <v>26</v>
      </c>
    </row>
    <row r="9" spans="2:6">
      <c r="B9" s="13" t="s">
        <v>2</v>
      </c>
      <c r="C9" s="15" t="s">
        <v>27</v>
      </c>
      <c r="D9" s="15" t="s">
        <v>14</v>
      </c>
      <c r="E9" s="15" t="s">
        <v>26</v>
      </c>
    </row>
    <row r="10" spans="2:6" ht="50.25" thickBot="1">
      <c r="B10" s="14" t="s">
        <v>3</v>
      </c>
      <c r="C10" s="16" t="s">
        <v>11</v>
      </c>
      <c r="D10" s="16" t="s">
        <v>14</v>
      </c>
      <c r="E10" s="16" t="s">
        <v>15</v>
      </c>
    </row>
    <row r="12" spans="2:6" ht="17.25" thickBot="1"/>
    <row r="13" spans="2:6">
      <c r="B13" s="21" t="s">
        <v>5</v>
      </c>
      <c r="C13" s="6" t="s">
        <v>10</v>
      </c>
      <c r="D13" s="6" t="s">
        <v>12</v>
      </c>
      <c r="E13" s="9" t="s">
        <v>16</v>
      </c>
    </row>
    <row r="14" spans="2:6">
      <c r="B14" s="13" t="s">
        <v>6</v>
      </c>
      <c r="C14" s="7">
        <f>265080329/31376700</f>
        <v>8.4483176688434405</v>
      </c>
      <c r="D14" s="25">
        <f>272968321/257285205</f>
        <v>1.0609561517538484</v>
      </c>
      <c r="E14" s="10">
        <f>2131971141/1896485254</f>
        <v>1.1241696377566457</v>
      </c>
    </row>
    <row r="15" spans="2:6">
      <c r="B15" s="13" t="s">
        <v>7</v>
      </c>
      <c r="C15" s="27">
        <f>67164687/297747223</f>
        <v>0.22557619958054151</v>
      </c>
      <c r="D15" s="27">
        <f>257285205/372968321</f>
        <v>0.68983125513225563</v>
      </c>
      <c r="E15" s="11">
        <f>1996485254/2686263424</f>
        <v>0.74322020549537882</v>
      </c>
    </row>
    <row r="16" spans="2:6">
      <c r="B16" s="13" t="s">
        <v>31</v>
      </c>
      <c r="C16" s="8">
        <f>265080329-31376700</f>
        <v>233703629</v>
      </c>
      <c r="D16" s="26">
        <f>370794129-257285205</f>
        <v>113508924</v>
      </c>
      <c r="E16" s="26">
        <f>2131971141-1896485254</f>
        <v>235485887</v>
      </c>
    </row>
    <row r="17" spans="2:5" ht="17.25" thickBot="1">
      <c r="B17" s="22" t="s">
        <v>32</v>
      </c>
      <c r="C17" s="44">
        <f>297747223-67164687</f>
        <v>230582536</v>
      </c>
      <c r="D17" s="45">
        <f>372968321-257285205</f>
        <v>115683116</v>
      </c>
      <c r="E17" s="45">
        <f>2686263424-1996485254</f>
        <v>689778170</v>
      </c>
    </row>
    <row r="18" spans="2:5" ht="17.25" thickBot="1">
      <c r="C18" s="46" t="s">
        <v>29</v>
      </c>
      <c r="D18" s="46" t="s">
        <v>29</v>
      </c>
      <c r="E18" s="37" t="s">
        <v>29</v>
      </c>
    </row>
    <row r="21" spans="2:5">
      <c r="B21" s="3" t="s">
        <v>28</v>
      </c>
    </row>
    <row r="24" spans="2:5" ht="49.5" customHeight="1">
      <c r="B24" s="49" t="s">
        <v>39</v>
      </c>
      <c r="C24" s="49"/>
      <c r="D24" s="49"/>
      <c r="E24" s="49"/>
    </row>
  </sheetData>
  <mergeCells count="4">
    <mergeCell ref="B4:E4"/>
    <mergeCell ref="B1:E1"/>
    <mergeCell ref="B2:E2"/>
    <mergeCell ref="B24:E24"/>
  </mergeCells>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F16"/>
  <sheetViews>
    <sheetView topLeftCell="A4" workbookViewId="0">
      <selection activeCell="G7" sqref="G7"/>
    </sheetView>
  </sheetViews>
  <sheetFormatPr baseColWidth="10" defaultRowHeight="16.5"/>
  <cols>
    <col min="1" max="1" width="11.42578125" style="2"/>
    <col min="2" max="2" width="38.7109375" style="2" customWidth="1"/>
    <col min="3" max="3" width="22.28515625" style="2" customWidth="1"/>
    <col min="4" max="4" width="22.42578125" style="2" bestFit="1" customWidth="1"/>
    <col min="5" max="5" width="7.140625" style="2" bestFit="1" customWidth="1"/>
    <col min="6" max="6" width="22.42578125" style="2" customWidth="1"/>
    <col min="7" max="16384" width="11.42578125" style="2"/>
  </cols>
  <sheetData>
    <row r="1" spans="2:6">
      <c r="B1" s="48" t="s">
        <v>8</v>
      </c>
      <c r="C1" s="48"/>
      <c r="D1" s="48"/>
      <c r="E1" s="48"/>
      <c r="F1" s="48"/>
    </row>
    <row r="2" spans="2:6">
      <c r="B2" s="48" t="s">
        <v>34</v>
      </c>
      <c r="C2" s="48"/>
      <c r="D2" s="48"/>
      <c r="E2" s="48"/>
      <c r="F2" s="48"/>
    </row>
    <row r="3" spans="2:6">
      <c r="B3" s="5"/>
      <c r="C3" s="5"/>
      <c r="D3" s="5"/>
      <c r="E3" s="5"/>
    </row>
    <row r="4" spans="2:6" ht="70.5" customHeight="1">
      <c r="B4" s="47" t="s">
        <v>9</v>
      </c>
      <c r="C4" s="47"/>
      <c r="D4" s="47"/>
      <c r="E4" s="47"/>
      <c r="F4" s="47"/>
    </row>
    <row r="6" spans="2:6" ht="17.25" thickBot="1"/>
    <row r="7" spans="2:6" ht="17.25" thickBot="1">
      <c r="D7" s="50" t="s">
        <v>30</v>
      </c>
      <c r="E7" s="51"/>
      <c r="F7" s="52"/>
    </row>
    <row r="8" spans="2:6" s="23" customFormat="1" ht="42" customHeight="1">
      <c r="B8" s="35" t="s">
        <v>17</v>
      </c>
      <c r="C8" s="36" t="s">
        <v>18</v>
      </c>
      <c r="D8" s="33" t="s">
        <v>20</v>
      </c>
      <c r="E8" s="33" t="s">
        <v>22</v>
      </c>
      <c r="F8" s="34" t="s">
        <v>21</v>
      </c>
    </row>
    <row r="9" spans="2:6">
      <c r="B9" s="12" t="s">
        <v>23</v>
      </c>
      <c r="C9" s="28">
        <v>80</v>
      </c>
      <c r="D9" s="12">
        <v>130000</v>
      </c>
      <c r="E9" s="12">
        <v>6</v>
      </c>
      <c r="F9" s="31">
        <f>+C9*D9*E9</f>
        <v>62400000</v>
      </c>
    </row>
    <row r="10" spans="2:6">
      <c r="B10" s="12" t="s">
        <v>24</v>
      </c>
      <c r="C10" s="28">
        <v>65</v>
      </c>
      <c r="D10" s="12">
        <v>100000</v>
      </c>
      <c r="E10" s="12">
        <v>6</v>
      </c>
      <c r="F10" s="31">
        <f>+C10*D10*E10</f>
        <v>39000000</v>
      </c>
    </row>
    <row r="11" spans="2:6" ht="17.25" thickBot="1">
      <c r="B11" s="24" t="s">
        <v>25</v>
      </c>
      <c r="C11" s="29">
        <v>70</v>
      </c>
      <c r="D11" s="24">
        <v>75000</v>
      </c>
      <c r="E11" s="24">
        <v>6</v>
      </c>
      <c r="F11" s="32">
        <f>+C11*D11*E11</f>
        <v>31500000</v>
      </c>
    </row>
    <row r="12" spans="2:6" ht="17.25" thickBot="1">
      <c r="D12" s="53" t="s">
        <v>19</v>
      </c>
      <c r="E12" s="54"/>
      <c r="F12" s="30">
        <f>SUM(F9:F11)</f>
        <v>132900000</v>
      </c>
    </row>
    <row r="14" spans="2:6" ht="17.25" thickBot="1"/>
    <row r="15" spans="2:6" ht="17.25" thickBot="1">
      <c r="B15" s="39" t="s">
        <v>36</v>
      </c>
      <c r="C15" s="40" t="s">
        <v>37</v>
      </c>
      <c r="D15" s="38" t="s">
        <v>38</v>
      </c>
    </row>
    <row r="16" spans="2:6" ht="17.25" thickBot="1">
      <c r="B16" s="41" t="s">
        <v>30</v>
      </c>
      <c r="C16" s="42">
        <f>+F12</f>
        <v>132900000</v>
      </c>
      <c r="D16" s="43">
        <v>600</v>
      </c>
    </row>
  </sheetData>
  <mergeCells count="5">
    <mergeCell ref="D7:F7"/>
    <mergeCell ref="D12:E12"/>
    <mergeCell ref="B4:F4"/>
    <mergeCell ref="B2:F2"/>
    <mergeCell ref="B1:F1"/>
  </mergeCells>
  <pageMargins left="0.70866141732283472" right="0.70866141732283472" top="0.74803149606299213" bottom="0.74803149606299213" header="0.31496062992125984" footer="0.31496062992125984"/>
  <pageSetup scale="98"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FINANCIERO </vt:lpstr>
      <vt:lpstr>ECONOMICO</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Ocampo Quintero</dc:creator>
  <cp:lastModifiedBy>Martha Rodríguez Flórez</cp:lastModifiedBy>
  <cp:lastPrinted>2014-07-18T22:14:42Z</cp:lastPrinted>
  <dcterms:created xsi:type="dcterms:W3CDTF">2014-07-15T14:16:39Z</dcterms:created>
  <dcterms:modified xsi:type="dcterms:W3CDTF">2014-07-18T23:51:16Z</dcterms:modified>
</cp:coreProperties>
</file>