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cion de procesos de seleccion\2014\PROCESOS MISIONALES\INVITACIONES ABIERTAS\INVITACION ABIERTA 16 NUBE CONVERGENCIA\EVALUACION\FINANCIERA\"/>
    </mc:Choice>
  </mc:AlternateContent>
  <bookViews>
    <workbookView xWindow="0" yWindow="0" windowWidth="20490" windowHeight="7155" activeTab="1"/>
  </bookViews>
  <sheets>
    <sheet name="FINANCIERA" sheetId="1" r:id="rId1"/>
    <sheet name="ECONOMICA" sheetId="4" r:id="rId2"/>
  </sheets>
  <calcPr calcId="152511"/>
</workbook>
</file>

<file path=xl/calcChain.xml><?xml version="1.0" encoding="utf-8"?>
<calcChain xmlns="http://schemas.openxmlformats.org/spreadsheetml/2006/main">
  <c r="D17" i="4" l="1"/>
  <c r="F9" i="4"/>
  <c r="F8" i="4"/>
  <c r="F10" i="4" s="1"/>
  <c r="F11" i="4" l="1"/>
  <c r="F12" i="4" s="1"/>
  <c r="D22" i="4" s="1"/>
  <c r="D25" i="1" l="1"/>
  <c r="D23" i="1"/>
  <c r="D21" i="1"/>
  <c r="D19" i="1"/>
  <c r="C25" i="1"/>
  <c r="C23" i="1"/>
  <c r="C21" i="1"/>
  <c r="C19" i="1"/>
</calcChain>
</file>

<file path=xl/sharedStrings.xml><?xml version="1.0" encoding="utf-8"?>
<sst xmlns="http://schemas.openxmlformats.org/spreadsheetml/2006/main" count="57" uniqueCount="51">
  <si>
    <t>OFERENTES COLOMBIANOS</t>
  </si>
  <si>
    <t>a) Estados financieros comparativos del año 2012-2013 (Balance General y Estado de Resultados ) especificando el activo corriente, activo fijo, pasivo corriente y pasivo a largo plazo, firmados por el proponente persona natural o por el Representante Legal de la persona jurídica y el contador o Revisor Fiscal de la empresa si está obligado a tener.</t>
  </si>
  <si>
    <t>b) Notas a los Estados Financieros año 2013 según Artículo 36 Ley 222/95.</t>
  </si>
  <si>
    <t>c) Certificación de los Estados Financieros del año 2013 según Artículo 37 Ley 222/95.</t>
  </si>
  <si>
    <t>d) El Dictamen de Revisor Fiscal si está obligado a tenerlo, en su caso, debe ajustarse a los artículos 38 de la Ley 222 de 1995, 208 y 209 del Código de Comercio y 11 del Decreto 1406 de 1999. Solo se aceptan “dictamen limpio”.</t>
  </si>
  <si>
    <t>e) Fotocopia legible de la Tarjeta Profesional del Contador Público y del Revisor Fiscal, de requerirse, o del auditor independiente que los hubiera examinado, y que la suscriben, certifican y dictaminan.</t>
  </si>
  <si>
    <t>f) Certificados de vigencia y Antecedentes Disciplinarios del contador y/o del revisor fiscal, expedidos por la Junta Central de Contadores, con fecha no mayor a noventa (90) días calendario, anteriores a la fecha del presente proceso de contratación.</t>
  </si>
  <si>
    <t>INDICADORES</t>
  </si>
  <si>
    <t>LIQUIDEZ L =  Mayor o Igual a 1</t>
  </si>
  <si>
    <t>L = Activo Corriente / Pasivo Corriente</t>
  </si>
  <si>
    <t>PT= Pasivo Total / Activo Total</t>
  </si>
  <si>
    <t>CT = Activo Corriente – Pasivo Corriente</t>
  </si>
  <si>
    <t>PL = Activo Total – Pasivo Total</t>
  </si>
  <si>
    <t>NIVEL DE ENDEUDAMIENTO  ≤ 70%</t>
  </si>
  <si>
    <t>PRESUPUESTO OFICIAL = $640.600.000</t>
  </si>
  <si>
    <t>CAPITAL DE TRABAJO  ≥  40%  presupuesto oficial  =256,240,000</t>
  </si>
  <si>
    <t>PATRIMONIO LÍQUIDO ≥  40%  presupuesto oficial  = 256,240,000</t>
  </si>
  <si>
    <t>NUMERAL</t>
  </si>
  <si>
    <t>NOMBRE / ACTIVIDAD</t>
  </si>
  <si>
    <t>CANTIDAD</t>
  </si>
  <si>
    <t>VR. UNIT</t>
  </si>
  <si>
    <t>VR. TOTAL</t>
  </si>
  <si>
    <t>COSTO DISEÑO E IMPLEMENTACIÓN DE LA SOLUCIÓN. (1 PAGO DE UNA SOLA VEZ)</t>
  </si>
  <si>
    <t>VALOR DEL SERVICIO MENSUAL EN LAS CONDICIONES SOLICITADAS (INCLUYENDO 85 TB DE ALMACENAMIENTO Y TRANSFERENCIA MENSUAL)</t>
  </si>
  <si>
    <t>SUBTOTAL COSTOS DIRECTOS (NUMERAL 1 + NUMERAL 2)</t>
  </si>
  <si>
    <t>IVA SUBTOTAL COSTOS DIRECTOS</t>
  </si>
  <si>
    <t>VALOR TOTAL (SUBTOTAL COSTOS DIRECTOS + IVA)</t>
  </si>
  <si>
    <t>OFERTA ECONOMICA</t>
  </si>
  <si>
    <t>“Radio Televisión Nacional de Colombia- RTVC, requiere contratar un proveedor de servicios de tecnología Web que cuente con la infraestructura física, técnica y el recurso humano capaz de proveer la planeación, diseño, administración, asesoría, configuración, almacenamiento y puesta en funcionamiento de los servicios y almacenamiento en la nube para RTVC, dando cumplimiento a las obligaciones, acuerdos de niveles de servicio, indicadores de servicio y requerimientos establecidos.”</t>
  </si>
  <si>
    <t>INVITACIÓN ABIERTA Nº 16 de 2014</t>
  </si>
  <si>
    <t>BEXTECHNOLOGY  S.A</t>
  </si>
  <si>
    <t>FOLIO 37-39</t>
  </si>
  <si>
    <t>FOLIO 44-51</t>
  </si>
  <si>
    <t xml:space="preserve"> FOLIO 52-53</t>
  </si>
  <si>
    <t>FOLIO 54-55</t>
  </si>
  <si>
    <t>FOLIO 56-57</t>
  </si>
  <si>
    <t>EVALUACION FINANCIERA</t>
  </si>
  <si>
    <t>EYS SOLUCIONES EMPRESARIALES IT S.A</t>
  </si>
  <si>
    <t>FOLIO 34-35</t>
  </si>
  <si>
    <t>FOLIO 37-51</t>
  </si>
  <si>
    <t>FOLIO 52</t>
  </si>
  <si>
    <t>FOLIO 58,60</t>
  </si>
  <si>
    <t>FOLIO 59,61</t>
  </si>
  <si>
    <t xml:space="preserve">VALOR PRESUPUESTO OFICIAL </t>
  </si>
  <si>
    <t>PROPONENTE</t>
  </si>
  <si>
    <t xml:space="preserve">VALOR </t>
  </si>
  <si>
    <t xml:space="preserve">PUNTAJE </t>
  </si>
  <si>
    <t>CUMPLE</t>
  </si>
  <si>
    <t>PRECIO  PISO 
90%</t>
  </si>
  <si>
    <t>X</t>
  </si>
  <si>
    <t>Nota: Al proponente EYS SOLUCIONES EMPRESARIALES IT S.A no se le realiza evaluación económica porque no cumple con los requerimientos 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</si>
</sst>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27" xfId="0" applyFont="1" applyBorder="1"/>
    <xf numFmtId="165" fontId="3" fillId="0" borderId="1" xfId="1" applyNumberFormat="1" applyFont="1" applyBorder="1"/>
    <xf numFmtId="165" fontId="3" fillId="0" borderId="21" xfId="0" applyNumberFormat="1" applyFont="1" applyBorder="1"/>
    <xf numFmtId="165" fontId="3" fillId="0" borderId="26" xfId="0" applyNumberFormat="1" applyFont="1" applyBorder="1"/>
    <xf numFmtId="165" fontId="3" fillId="0" borderId="26" xfId="1" applyNumberFormat="1" applyFont="1" applyBorder="1"/>
    <xf numFmtId="165" fontId="3" fillId="0" borderId="27" xfId="1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164" fontId="6" fillId="2" borderId="2" xfId="1" applyFont="1" applyFill="1" applyBorder="1" applyAlignment="1">
      <alignment horizontal="left" wrapText="1"/>
    </xf>
    <xf numFmtId="164" fontId="6" fillId="2" borderId="2" xfId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9" fontId="6" fillId="2" borderId="2" xfId="2" applyFont="1" applyFill="1" applyBorder="1" applyAlignment="1">
      <alignment wrapText="1"/>
    </xf>
    <xf numFmtId="164" fontId="6" fillId="2" borderId="3" xfId="1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/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9" fontId="6" fillId="2" borderId="2" xfId="2" applyFont="1" applyFill="1" applyBorder="1" applyAlignment="1">
      <alignment horizontal="right" wrapText="1"/>
    </xf>
    <xf numFmtId="165" fontId="6" fillId="2" borderId="2" xfId="1" applyNumberFormat="1" applyFont="1" applyFill="1" applyBorder="1" applyAlignment="1">
      <alignment horizontal="left" wrapText="1"/>
    </xf>
    <xf numFmtId="165" fontId="6" fillId="2" borderId="3" xfId="1" applyNumberFormat="1" applyFont="1" applyFill="1" applyBorder="1" applyAlignment="1">
      <alignment horizontal="left" wrapText="1"/>
    </xf>
    <xf numFmtId="165" fontId="3" fillId="0" borderId="10" xfId="1" applyNumberFormat="1" applyFont="1" applyBorder="1"/>
    <xf numFmtId="165" fontId="3" fillId="0" borderId="12" xfId="1" applyNumberFormat="1" applyFont="1" applyBorder="1"/>
    <xf numFmtId="165" fontId="2" fillId="0" borderId="6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3" xfId="0" applyFont="1" applyBorder="1" applyAlignment="1"/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3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165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 applyAlignment="1"/>
    <xf numFmtId="165" fontId="3" fillId="0" borderId="22" xfId="1" applyNumberFormat="1" applyFont="1" applyBorder="1"/>
    <xf numFmtId="165" fontId="3" fillId="0" borderId="28" xfId="1" applyNumberFormat="1" applyFont="1" applyBorder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9"/>
  <sheetViews>
    <sheetView topLeftCell="A13" workbookViewId="0">
      <selection activeCell="C30" sqref="C30"/>
    </sheetView>
  </sheetViews>
  <sheetFormatPr baseColWidth="10" defaultRowHeight="12.75" x14ac:dyDescent="0.2"/>
  <cols>
    <col min="1" max="1" width="11.42578125" style="17"/>
    <col min="2" max="2" width="78.85546875" style="16" customWidth="1"/>
    <col min="3" max="3" width="22.42578125" style="17" customWidth="1"/>
    <col min="4" max="4" width="21.85546875" style="17" customWidth="1"/>
    <col min="5" max="16384" width="11.42578125" style="17"/>
  </cols>
  <sheetData>
    <row r="1" spans="2:6" ht="16.5" x14ac:dyDescent="0.3">
      <c r="B1" s="68" t="s">
        <v>29</v>
      </c>
      <c r="C1" s="68"/>
      <c r="D1" s="68"/>
      <c r="E1" s="38"/>
      <c r="F1" s="38"/>
    </row>
    <row r="2" spans="2:6" ht="16.5" x14ac:dyDescent="0.3">
      <c r="B2" s="68" t="s">
        <v>36</v>
      </c>
      <c r="C2" s="68"/>
      <c r="D2" s="68"/>
      <c r="E2" s="38"/>
      <c r="F2" s="38"/>
    </row>
    <row r="3" spans="2:6" ht="16.5" x14ac:dyDescent="0.3">
      <c r="B3" s="1"/>
      <c r="C3" s="2"/>
      <c r="D3" s="1"/>
      <c r="E3" s="1"/>
      <c r="F3" s="1"/>
    </row>
    <row r="4" spans="2:6" ht="96" customHeight="1" x14ac:dyDescent="0.2">
      <c r="B4" s="67" t="s">
        <v>28</v>
      </c>
      <c r="C4" s="67"/>
      <c r="D4" s="67"/>
      <c r="E4" s="37"/>
      <c r="F4" s="37"/>
    </row>
    <row r="6" spans="2:6" ht="13.5" thickBot="1" x14ac:dyDescent="0.25"/>
    <row r="7" spans="2:6" ht="26.25" thickBot="1" x14ac:dyDescent="0.25">
      <c r="B7" s="31" t="s">
        <v>0</v>
      </c>
      <c r="C7" s="40" t="s">
        <v>30</v>
      </c>
      <c r="D7" s="39" t="s">
        <v>37</v>
      </c>
    </row>
    <row r="8" spans="2:6" ht="51" x14ac:dyDescent="0.2">
      <c r="B8" s="18" t="s">
        <v>1</v>
      </c>
      <c r="C8" s="19" t="s">
        <v>31</v>
      </c>
      <c r="D8" s="20" t="s">
        <v>38</v>
      </c>
    </row>
    <row r="9" spans="2:6" x14ac:dyDescent="0.2">
      <c r="B9" s="21" t="s">
        <v>2</v>
      </c>
      <c r="C9" s="22" t="s">
        <v>32</v>
      </c>
      <c r="D9" s="23" t="s">
        <v>39</v>
      </c>
    </row>
    <row r="10" spans="2:6" x14ac:dyDescent="0.2">
      <c r="B10" s="21" t="s">
        <v>3</v>
      </c>
      <c r="C10" s="22" t="s">
        <v>33</v>
      </c>
      <c r="D10" s="23" t="s">
        <v>40</v>
      </c>
    </row>
    <row r="11" spans="2:6" ht="38.25" x14ac:dyDescent="0.2">
      <c r="B11" s="21" t="s">
        <v>4</v>
      </c>
      <c r="C11" s="22" t="s">
        <v>34</v>
      </c>
      <c r="D11" s="23" t="s">
        <v>34</v>
      </c>
    </row>
    <row r="12" spans="2:6" ht="25.5" x14ac:dyDescent="0.2">
      <c r="B12" s="21" t="s">
        <v>5</v>
      </c>
      <c r="C12" s="22" t="s">
        <v>49</v>
      </c>
      <c r="D12" s="23" t="s">
        <v>42</v>
      </c>
    </row>
    <row r="13" spans="2:6" ht="39" thickBot="1" x14ac:dyDescent="0.25">
      <c r="B13" s="24" t="s">
        <v>6</v>
      </c>
      <c r="C13" s="25" t="s">
        <v>35</v>
      </c>
      <c r="D13" s="26" t="s">
        <v>41</v>
      </c>
    </row>
    <row r="16" spans="2:6" ht="13.5" thickBot="1" x14ac:dyDescent="0.25"/>
    <row r="17" spans="2:4" x14ac:dyDescent="0.2">
      <c r="B17" s="58" t="s">
        <v>7</v>
      </c>
      <c r="C17" s="27"/>
      <c r="D17" s="27"/>
    </row>
    <row r="18" spans="2:4" x14ac:dyDescent="0.2">
      <c r="B18" s="28" t="s">
        <v>8</v>
      </c>
      <c r="C18" s="34"/>
      <c r="D18" s="28"/>
    </row>
    <row r="19" spans="2:4" x14ac:dyDescent="0.2">
      <c r="B19" s="29" t="s">
        <v>9</v>
      </c>
      <c r="C19" s="33">
        <f>2194254528/1331590110</f>
        <v>1.6478453178057924</v>
      </c>
      <c r="D19" s="32">
        <f>5262593774.13/718306487</f>
        <v>7.3263904327373837</v>
      </c>
    </row>
    <row r="20" spans="2:4" x14ac:dyDescent="0.2">
      <c r="B20" s="28" t="s">
        <v>13</v>
      </c>
      <c r="C20" s="34"/>
      <c r="D20" s="28"/>
    </row>
    <row r="21" spans="2:4" x14ac:dyDescent="0.2">
      <c r="B21" s="29" t="s">
        <v>10</v>
      </c>
      <c r="C21" s="35">
        <f>1806309110/2811100498</f>
        <v>0.64256297890634861</v>
      </c>
      <c r="D21" s="41">
        <f>718306487/5809017770.13</f>
        <v>0.12365369076568086</v>
      </c>
    </row>
    <row r="22" spans="2:4" x14ac:dyDescent="0.2">
      <c r="B22" s="28" t="s">
        <v>15</v>
      </c>
      <c r="C22" s="34"/>
      <c r="D22" s="28"/>
    </row>
    <row r="23" spans="2:4" x14ac:dyDescent="0.2">
      <c r="B23" s="29" t="s">
        <v>11</v>
      </c>
      <c r="C23" s="33">
        <f>2194254528-1331590110</f>
        <v>862664418</v>
      </c>
      <c r="D23" s="42">
        <f>5262593774.13-718306487</f>
        <v>4544287287.1300001</v>
      </c>
    </row>
    <row r="24" spans="2:4" x14ac:dyDescent="0.2">
      <c r="B24" s="28" t="s">
        <v>16</v>
      </c>
      <c r="C24" s="34"/>
      <c r="D24" s="28"/>
    </row>
    <row r="25" spans="2:4" ht="13.5" thickBot="1" x14ac:dyDescent="0.25">
      <c r="B25" s="30" t="s">
        <v>12</v>
      </c>
      <c r="C25" s="36">
        <f>2811100498-1806309110</f>
        <v>1004791388</v>
      </c>
      <c r="D25" s="43">
        <f>5809017770.13-718306487</f>
        <v>5090711283.1300001</v>
      </c>
    </row>
    <row r="26" spans="2:4" ht="13.5" thickBot="1" x14ac:dyDescent="0.25">
      <c r="C26" s="81" t="s">
        <v>47</v>
      </c>
      <c r="D26" s="47" t="s">
        <v>47</v>
      </c>
    </row>
    <row r="29" spans="2:4" x14ac:dyDescent="0.2">
      <c r="B29" s="16" t="s">
        <v>14</v>
      </c>
    </row>
  </sheetData>
  <mergeCells count="3">
    <mergeCell ref="B4:D4"/>
    <mergeCell ref="B2:D2"/>
    <mergeCell ref="B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tabSelected="1" topLeftCell="A13" workbookViewId="0">
      <selection activeCell="D9" sqref="D9"/>
    </sheetView>
  </sheetViews>
  <sheetFormatPr baseColWidth="10" defaultRowHeight="16.5" x14ac:dyDescent="0.3"/>
  <cols>
    <col min="1" max="2" width="11.42578125" style="1"/>
    <col min="3" max="3" width="41.42578125" style="2" customWidth="1"/>
    <col min="4" max="4" width="17.28515625" style="1" customWidth="1"/>
    <col min="5" max="5" width="21" style="1" customWidth="1"/>
    <col min="6" max="6" width="17.7109375" style="1" customWidth="1"/>
    <col min="7" max="7" width="17.85546875" style="1" customWidth="1"/>
    <col min="8" max="8" width="21" style="1" customWidth="1"/>
    <col min="9" max="16384" width="11.42578125" style="1"/>
  </cols>
  <sheetData>
    <row r="1" spans="2:8" x14ac:dyDescent="0.3">
      <c r="B1" s="68" t="s">
        <v>29</v>
      </c>
      <c r="C1" s="68"/>
      <c r="D1" s="68"/>
      <c r="E1" s="68"/>
      <c r="F1" s="68"/>
      <c r="G1" s="64"/>
      <c r="H1" s="64"/>
    </row>
    <row r="2" spans="2:8" x14ac:dyDescent="0.3">
      <c r="B2" s="68" t="s">
        <v>27</v>
      </c>
      <c r="C2" s="68"/>
      <c r="D2" s="68"/>
      <c r="E2" s="68"/>
      <c r="F2" s="68"/>
      <c r="G2" s="64"/>
      <c r="H2" s="64"/>
    </row>
    <row r="4" spans="2:8" ht="99.75" customHeight="1" x14ac:dyDescent="0.3">
      <c r="B4" s="67" t="s">
        <v>28</v>
      </c>
      <c r="C4" s="67"/>
      <c r="D4" s="67"/>
      <c r="E4" s="67"/>
      <c r="F4" s="67"/>
      <c r="G4" s="37"/>
      <c r="H4" s="37"/>
    </row>
    <row r="5" spans="2:8" ht="17.25" thickBot="1" x14ac:dyDescent="0.35">
      <c r="G5" s="60"/>
      <c r="H5" s="60"/>
    </row>
    <row r="6" spans="2:8" ht="17.25" thickBot="1" x14ac:dyDescent="0.35">
      <c r="E6" s="69" t="s">
        <v>30</v>
      </c>
      <c r="F6" s="70"/>
      <c r="G6" s="71"/>
      <c r="H6" s="71"/>
    </row>
    <row r="7" spans="2:8" ht="17.25" thickBot="1" x14ac:dyDescent="0.35">
      <c r="B7" s="3" t="s">
        <v>17</v>
      </c>
      <c r="C7" s="4" t="s">
        <v>18</v>
      </c>
      <c r="D7" s="59" t="s">
        <v>19</v>
      </c>
      <c r="E7" s="3" t="s">
        <v>20</v>
      </c>
      <c r="F7" s="5" t="s">
        <v>21</v>
      </c>
      <c r="G7" s="61"/>
      <c r="H7" s="61"/>
    </row>
    <row r="8" spans="2:8" ht="53.25" customHeight="1" x14ac:dyDescent="0.3">
      <c r="B8" s="50">
        <v>1</v>
      </c>
      <c r="C8" s="48" t="s">
        <v>22</v>
      </c>
      <c r="D8" s="6">
        <v>1</v>
      </c>
      <c r="E8" s="11">
        <v>86206000</v>
      </c>
      <c r="F8" s="12">
        <f>+E8</f>
        <v>86206000</v>
      </c>
      <c r="G8" s="62"/>
      <c r="H8" s="63"/>
    </row>
    <row r="9" spans="2:8" ht="74.25" customHeight="1" thickBot="1" x14ac:dyDescent="0.35">
      <c r="B9" s="51">
        <v>2</v>
      </c>
      <c r="C9" s="49" t="s">
        <v>23</v>
      </c>
      <c r="D9" s="7">
        <v>9</v>
      </c>
      <c r="E9" s="66">
        <v>51724000</v>
      </c>
      <c r="F9" s="65">
        <f>+D9*E9</f>
        <v>465516000</v>
      </c>
      <c r="G9" s="60"/>
      <c r="H9" s="63"/>
    </row>
    <row r="10" spans="2:8" x14ac:dyDescent="0.3">
      <c r="B10" s="72" t="s">
        <v>24</v>
      </c>
      <c r="C10" s="73"/>
      <c r="D10" s="74"/>
      <c r="E10" s="8"/>
      <c r="F10" s="13">
        <f>SUM(F8:F9)</f>
        <v>551722000</v>
      </c>
      <c r="G10" s="60"/>
      <c r="H10" s="63"/>
    </row>
    <row r="11" spans="2:8" x14ac:dyDescent="0.3">
      <c r="B11" s="75" t="s">
        <v>25</v>
      </c>
      <c r="C11" s="76"/>
      <c r="D11" s="77"/>
      <c r="E11" s="8"/>
      <c r="F11" s="14">
        <f>+F10*16%</f>
        <v>88275520</v>
      </c>
      <c r="G11" s="60"/>
      <c r="H11" s="63"/>
    </row>
    <row r="12" spans="2:8" ht="17.25" thickBot="1" x14ac:dyDescent="0.35">
      <c r="B12" s="78" t="s">
        <v>26</v>
      </c>
      <c r="C12" s="79"/>
      <c r="D12" s="80"/>
      <c r="E12" s="9"/>
      <c r="F12" s="15">
        <f>+F10+F11</f>
        <v>639997520</v>
      </c>
      <c r="G12" s="60"/>
      <c r="H12" s="63"/>
    </row>
    <row r="15" spans="2:8" ht="17.25" thickBot="1" x14ac:dyDescent="0.35">
      <c r="C15" s="1"/>
    </row>
    <row r="16" spans="2:8" ht="33" x14ac:dyDescent="0.3">
      <c r="C16" s="46" t="s">
        <v>43</v>
      </c>
      <c r="D16" s="52" t="s">
        <v>48</v>
      </c>
    </row>
    <row r="17" spans="2:5" ht="17.25" thickBot="1" x14ac:dyDescent="0.35">
      <c r="C17" s="44">
        <v>640600000</v>
      </c>
      <c r="D17" s="45">
        <f>+C17*90%</f>
        <v>576540000</v>
      </c>
    </row>
    <row r="20" spans="2:5" ht="17.25" thickBot="1" x14ac:dyDescent="0.35"/>
    <row r="21" spans="2:5" x14ac:dyDescent="0.3">
      <c r="C21" s="53" t="s">
        <v>44</v>
      </c>
      <c r="D21" s="56" t="s">
        <v>45</v>
      </c>
      <c r="E21" s="55" t="s">
        <v>46</v>
      </c>
    </row>
    <row r="22" spans="2:5" ht="17.25" thickBot="1" x14ac:dyDescent="0.35">
      <c r="C22" s="54" t="s">
        <v>30</v>
      </c>
      <c r="D22" s="57">
        <f>+F12</f>
        <v>639997520</v>
      </c>
      <c r="E22" s="10">
        <v>450</v>
      </c>
    </row>
    <row r="25" spans="2:5" x14ac:dyDescent="0.3">
      <c r="B25" s="1" t="s">
        <v>50</v>
      </c>
    </row>
  </sheetData>
  <mergeCells count="8">
    <mergeCell ref="B11:D11"/>
    <mergeCell ref="B12:D12"/>
    <mergeCell ref="B4:F4"/>
    <mergeCell ref="B2:F2"/>
    <mergeCell ref="B1:F1"/>
    <mergeCell ref="E6:F6"/>
    <mergeCell ref="G6:H6"/>
    <mergeCell ref="B10:D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FINANCIERA</vt:lpstr>
      <vt:lpstr>ECONOMICA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Ocampo Quintero</dc:creator>
  <cp:lastModifiedBy>Jairo Armando Moreno Guerrero</cp:lastModifiedBy>
  <cp:lastPrinted>2014-08-13T21:39:51Z</cp:lastPrinted>
  <dcterms:created xsi:type="dcterms:W3CDTF">2014-08-06T17:31:58Z</dcterms:created>
  <dcterms:modified xsi:type="dcterms:W3CDTF">2014-08-14T15:19:34Z</dcterms:modified>
</cp:coreProperties>
</file>