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U:\Coordinacion de procesos de seleccion\2014\PROCESOS MISIONALES\INVITACIONES ABIERTAS\INVITACION ABIERTA 21 APLICACION DISPOSITIVOS MOVILES\INFORME DE EVALUACION\"/>
    </mc:Choice>
  </mc:AlternateContent>
  <bookViews>
    <workbookView xWindow="0" yWindow="0" windowWidth="15345" windowHeight="4635" tabRatio="839" firstSheet="5" activeTab="10"/>
  </bookViews>
  <sheets>
    <sheet name="Unión temporal APPS DE COLOMBIA" sheetId="21" r:id="rId1"/>
    <sheet name="HI MEDIA" sheetId="20" r:id="rId2"/>
    <sheet name="IMAGINAMOS" sheetId="19" r:id="rId3"/>
    <sheet name="Tecnologías de Inf. y tele. SAS" sheetId="18" r:id="rId4"/>
    <sheet name="DOMOTI" sheetId="17" r:id="rId5"/>
    <sheet name="IRIS MEDIA LAB SAS" sheetId="3" r:id="rId6"/>
    <sheet name="ITO SOFTWARE SAS" sheetId="9" r:id="rId7"/>
    <sheet name="CREATIVE + REHAB" sheetId="12" r:id="rId8"/>
    <sheet name="VISIONAR REALIDAD AUMENTADA SAS" sheetId="8" r:id="rId9"/>
    <sheet name="PONDERABLES" sheetId="2" r:id="rId10"/>
    <sheet name="resumen" sheetId="5" r:id="rId11"/>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5" i="19" l="1"/>
  <c r="J14" i="19"/>
  <c r="J12" i="19"/>
  <c r="J11" i="19"/>
  <c r="G13" i="2" l="1"/>
  <c r="G12" i="2"/>
  <c r="G11" i="2"/>
  <c r="G10" i="2"/>
  <c r="G9" i="2"/>
  <c r="G8" i="2"/>
  <c r="G7" i="2"/>
  <c r="G5" i="2"/>
  <c r="G6" i="2"/>
  <c r="B24" i="2"/>
  <c r="V62" i="21"/>
  <c r="B23" i="2"/>
  <c r="B21" i="2"/>
  <c r="B19" i="2"/>
  <c r="V62" i="20"/>
  <c r="B18" i="2"/>
  <c r="V62" i="17"/>
  <c r="B22" i="2"/>
  <c r="B20" i="2"/>
  <c r="E13" i="2"/>
  <c r="E12" i="2"/>
  <c r="E11" i="2"/>
  <c r="E10" i="2"/>
  <c r="E9" i="2"/>
  <c r="E8" i="2"/>
  <c r="E7" i="2"/>
  <c r="C8" i="2"/>
  <c r="C7" i="2"/>
  <c r="C13" i="2"/>
  <c r="C12" i="2"/>
  <c r="C11" i="2"/>
  <c r="C10" i="2"/>
  <c r="C9" i="2"/>
  <c r="D24" i="2"/>
  <c r="D23" i="2"/>
  <c r="D22" i="2"/>
  <c r="D21" i="2"/>
  <c r="D20" i="2"/>
  <c r="D19" i="2"/>
  <c r="D18" i="2"/>
  <c r="L60" i="21"/>
  <c r="J59" i="21"/>
  <c r="L59" i="21" s="1"/>
  <c r="L58" i="21"/>
  <c r="L57" i="21"/>
  <c r="L56" i="21"/>
  <c r="L55" i="21"/>
  <c r="L22" i="21"/>
  <c r="L15" i="21"/>
  <c r="L14" i="21"/>
  <c r="L13" i="21"/>
  <c r="L12" i="21"/>
  <c r="L11" i="21"/>
  <c r="L10" i="21"/>
  <c r="L60" i="20"/>
  <c r="L59" i="20"/>
  <c r="L58" i="20"/>
  <c r="L57" i="20"/>
  <c r="L56" i="20"/>
  <c r="L55" i="20"/>
  <c r="L22" i="20"/>
  <c r="L15" i="20"/>
  <c r="L14" i="20"/>
  <c r="L13" i="20"/>
  <c r="L12" i="20"/>
  <c r="L11" i="20"/>
  <c r="L10" i="20"/>
  <c r="L16" i="20" s="1"/>
  <c r="L22" i="19"/>
  <c r="L15" i="19"/>
  <c r="L14" i="19"/>
  <c r="L13" i="19"/>
  <c r="L12" i="19"/>
  <c r="L11" i="19"/>
  <c r="L10" i="19"/>
  <c r="L22" i="18"/>
  <c r="L16" i="18"/>
  <c r="L15" i="18"/>
  <c r="L14" i="18"/>
  <c r="L13" i="18"/>
  <c r="L12" i="18"/>
  <c r="L11" i="18"/>
  <c r="L10" i="18"/>
  <c r="L60" i="17"/>
  <c r="L59" i="17"/>
  <c r="L58" i="17"/>
  <c r="L57" i="17"/>
  <c r="L56" i="17"/>
  <c r="L55" i="17"/>
  <c r="L22" i="17"/>
  <c r="L13" i="17"/>
  <c r="L12" i="17"/>
  <c r="L11" i="17"/>
  <c r="L10" i="17"/>
  <c r="L16" i="17" s="1"/>
  <c r="L16" i="21" l="1"/>
  <c r="L16" i="19"/>
  <c r="G83" i="8"/>
  <c r="L16" i="8" l="1"/>
  <c r="V67" i="12"/>
  <c r="L64" i="12"/>
  <c r="L63" i="12"/>
  <c r="L62" i="12"/>
  <c r="L61" i="12"/>
  <c r="L60" i="12"/>
  <c r="L59" i="12"/>
  <c r="L58" i="12"/>
  <c r="L57" i="12"/>
  <c r="L56" i="12"/>
  <c r="L55" i="12"/>
  <c r="L11" i="12"/>
  <c r="J11" i="12"/>
  <c r="J10" i="12"/>
  <c r="G92" i="12"/>
  <c r="V62" i="3"/>
  <c r="B16" i="2" s="1"/>
  <c r="D17" i="2"/>
  <c r="G88" i="9"/>
  <c r="B17" i="2"/>
  <c r="V61" i="9"/>
  <c r="L60" i="9"/>
  <c r="L59" i="9"/>
  <c r="L58" i="9"/>
  <c r="L57" i="9"/>
  <c r="L56" i="9"/>
  <c r="L55" i="9"/>
  <c r="E5" i="2" l="1"/>
  <c r="C5" i="2"/>
  <c r="L60" i="3"/>
  <c r="L59" i="3"/>
  <c r="L58" i="3"/>
  <c r="L57" i="3"/>
  <c r="L56" i="3"/>
  <c r="L55" i="3"/>
  <c r="D16" i="2"/>
  <c r="L63" i="3" l="1"/>
  <c r="A5" i="5"/>
  <c r="A6" i="5"/>
  <c r="A7" i="5"/>
  <c r="A8" i="5"/>
  <c r="E8" i="5" s="1"/>
  <c r="A9" i="5"/>
  <c r="A10" i="5"/>
  <c r="E12" i="5"/>
  <c r="A4" i="5"/>
  <c r="E4" i="5" s="1"/>
  <c r="E11" i="5"/>
  <c r="E10" i="5"/>
  <c r="E9" i="5"/>
  <c r="E7" i="5"/>
  <c r="E6" i="5"/>
  <c r="E5" i="5"/>
  <c r="F5" i="2"/>
  <c r="F4" i="5" s="1"/>
  <c r="F11" i="2"/>
  <c r="F10" i="5" s="1"/>
  <c r="F12" i="2"/>
  <c r="F11" i="5" s="1"/>
  <c r="F10" i="2"/>
  <c r="F9" i="5" s="1"/>
  <c r="F9" i="2"/>
  <c r="F8" i="5" s="1"/>
  <c r="L15" i="12"/>
  <c r="L14" i="12"/>
  <c r="L13" i="12"/>
  <c r="L12" i="12"/>
  <c r="L10" i="12"/>
  <c r="L22" i="9"/>
  <c r="L15" i="9"/>
  <c r="L14" i="9"/>
  <c r="L13" i="9"/>
  <c r="L12" i="9"/>
  <c r="L11" i="9"/>
  <c r="L10" i="9"/>
  <c r="L16" i="9" s="1"/>
  <c r="L22" i="8"/>
  <c r="L15" i="8"/>
  <c r="L14" i="8"/>
  <c r="L13" i="8"/>
  <c r="L12" i="8"/>
  <c r="L11" i="8"/>
  <c r="L10" i="8"/>
  <c r="L16" i="12" l="1"/>
  <c r="G88" i="3"/>
  <c r="L12" i="3"/>
  <c r="L11" i="3"/>
  <c r="L10" i="3"/>
  <c r="F13" i="2" l="1"/>
  <c r="F12" i="5" s="1"/>
  <c r="F8" i="2"/>
  <c r="F7" i="5" s="1"/>
  <c r="F5" i="5"/>
  <c r="F7" i="2" l="1"/>
  <c r="F6" i="5" s="1"/>
  <c r="L15" i="3"/>
  <c r="L14" i="3"/>
  <c r="L13" i="3" l="1"/>
  <c r="L16" i="3" s="1"/>
</calcChain>
</file>

<file path=xl/comments1.xml><?xml version="1.0" encoding="utf-8"?>
<comments xmlns="http://schemas.openxmlformats.org/spreadsheetml/2006/main">
  <authors>
    <author>Orlando Alexander Bernal Diaz</author>
  </authors>
  <commentList>
    <comment ref="B10"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1"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2"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3"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4"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5"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5"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6"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7"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8"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9"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60"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List>
</comments>
</file>

<file path=xl/comments2.xml><?xml version="1.0" encoding="utf-8"?>
<comments xmlns="http://schemas.openxmlformats.org/spreadsheetml/2006/main">
  <authors>
    <author>Orlando Alexander Bernal Diaz</author>
  </authors>
  <commentList>
    <comment ref="B10"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1"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2"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3"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4"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5"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5"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6"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7"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8"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9"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60"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List>
</comments>
</file>

<file path=xl/comments3.xml><?xml version="1.0" encoding="utf-8"?>
<comments xmlns="http://schemas.openxmlformats.org/spreadsheetml/2006/main">
  <authors>
    <author>Orlando Alexander Bernal Diaz</author>
  </authors>
  <commentList>
    <comment ref="B10"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1"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2"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3"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4"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5"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5"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List>
</comments>
</file>

<file path=xl/comments4.xml><?xml version="1.0" encoding="utf-8"?>
<comments xmlns="http://schemas.openxmlformats.org/spreadsheetml/2006/main">
  <authors>
    <author>Orlando Alexander Bernal Diaz</author>
  </authors>
  <commentList>
    <comment ref="B10"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1"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2"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3"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4"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5"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5"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List>
</comments>
</file>

<file path=xl/comments5.xml><?xml version="1.0" encoding="utf-8"?>
<comments xmlns="http://schemas.openxmlformats.org/spreadsheetml/2006/main">
  <authors>
    <author>Orlando Alexander Bernal Diaz</author>
  </authors>
  <commentList>
    <comment ref="B10"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1"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2"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3"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4"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5"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5"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6"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7"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8"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9"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60"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List>
</comments>
</file>

<file path=xl/comments6.xml><?xml version="1.0" encoding="utf-8"?>
<comments xmlns="http://schemas.openxmlformats.org/spreadsheetml/2006/main">
  <authors>
    <author>Orlando Alexander Bernal Diaz</author>
    <author>Liliana</author>
  </authors>
  <commentList>
    <comment ref="B10"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J10" authorId="1" shapeId="0">
      <text>
        <r>
          <rPr>
            <b/>
            <sz val="9"/>
            <color indexed="81"/>
            <rFont val="Tahoma"/>
            <family val="2"/>
          </rPr>
          <t>Liliana:</t>
        </r>
        <r>
          <rPr>
            <sz val="9"/>
            <color indexed="81"/>
            <rFont val="Tahoma"/>
            <family val="2"/>
          </rPr>
          <t xml:space="preserve">
ants de iva</t>
        </r>
      </text>
    </comment>
    <comment ref="B11"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J11" authorId="1" shapeId="0">
      <text>
        <r>
          <rPr>
            <b/>
            <sz val="9"/>
            <color indexed="81"/>
            <rFont val="Tahoma"/>
            <family val="2"/>
          </rPr>
          <t>Liliana:</t>
        </r>
        <r>
          <rPr>
            <sz val="9"/>
            <color indexed="81"/>
            <rFont val="Tahoma"/>
            <family val="2"/>
          </rPr>
          <t xml:space="preserve">
antes deIVA</t>
        </r>
      </text>
    </comment>
    <comment ref="B12"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3"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4"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5"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5"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L57" authorId="1" shapeId="0">
      <text>
        <r>
          <rPr>
            <b/>
            <sz val="9"/>
            <color indexed="81"/>
            <rFont val="Tahoma"/>
            <family val="2"/>
          </rPr>
          <t>Liliana:</t>
        </r>
        <r>
          <rPr>
            <sz val="9"/>
            <color indexed="81"/>
            <rFont val="Tahoma"/>
            <family val="2"/>
          </rPr>
          <t xml:space="preserve">
no indica si es con iva o no</t>
        </r>
      </text>
    </comment>
  </commentList>
</comments>
</file>

<file path=xl/comments7.xml><?xml version="1.0" encoding="utf-8"?>
<comments xmlns="http://schemas.openxmlformats.org/spreadsheetml/2006/main">
  <authors>
    <author>Orlando Alexander Bernal Diaz</author>
    <author>Liliana</author>
  </authors>
  <commentList>
    <comment ref="B10"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L10" authorId="1" shapeId="0">
      <text>
        <r>
          <rPr>
            <b/>
            <sz val="9"/>
            <color indexed="81"/>
            <rFont val="Tahoma"/>
            <family val="2"/>
          </rPr>
          <t>Liliana:</t>
        </r>
        <r>
          <rPr>
            <sz val="9"/>
            <color indexed="81"/>
            <rFont val="Tahoma"/>
            <family val="2"/>
          </rPr>
          <t xml:space="preserve">
CON IVA</t>
        </r>
      </text>
    </comment>
    <comment ref="B11"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2"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3"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4"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5"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5"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L55" authorId="1" shapeId="0">
      <text>
        <r>
          <rPr>
            <b/>
            <sz val="9"/>
            <color indexed="81"/>
            <rFont val="Tahoma"/>
            <family val="2"/>
          </rPr>
          <t>Liliana:</t>
        </r>
        <r>
          <rPr>
            <sz val="9"/>
            <color indexed="81"/>
            <rFont val="Tahoma"/>
            <family val="2"/>
          </rPr>
          <t xml:space="preserve">
CON  IVA</t>
        </r>
      </text>
    </comment>
    <comment ref="B56"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7"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8"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9"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60"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List>
</comments>
</file>

<file path=xl/comments8.xml><?xml version="1.0" encoding="utf-8"?>
<comments xmlns="http://schemas.openxmlformats.org/spreadsheetml/2006/main">
  <authors>
    <author>Orlando Alexander Bernal Diaz</author>
  </authors>
  <commentList>
    <comment ref="B10"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1"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2"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3"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4"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5"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5"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7"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64"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List>
</comments>
</file>

<file path=xl/comments9.xml><?xml version="1.0" encoding="utf-8"?>
<comments xmlns="http://schemas.openxmlformats.org/spreadsheetml/2006/main">
  <authors>
    <author>Orlando Alexander Bernal Diaz</author>
  </authors>
  <commentList>
    <comment ref="B10"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1"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2"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3"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4"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15"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 ref="B55" authorId="0" shapeId="0">
      <text>
        <r>
          <rPr>
            <b/>
            <sz val="9"/>
            <color indexed="81"/>
            <rFont val="Tahoma"/>
            <family val="2"/>
          </rPr>
          <t xml:space="preserve">VALE:
</t>
        </r>
        <r>
          <rPr>
            <sz val="9"/>
            <color indexed="81"/>
            <rFont val="Tahoma"/>
            <family val="2"/>
          </rPr>
          <t>* Acta de finalización o liquidación
* Contrato
* Otro expedido por el contratante</t>
        </r>
      </text>
    </comment>
  </commentList>
</comments>
</file>

<file path=xl/sharedStrings.xml><?xml version="1.0" encoding="utf-8"?>
<sst xmlns="http://schemas.openxmlformats.org/spreadsheetml/2006/main" count="1483" uniqueCount="358">
  <si>
    <t>CAPÍTULO 4 - VERIFICACIÓN Y EVALUACIÓN DE PROPUESTAS</t>
  </si>
  <si>
    <t>4.2. FACTORES DE VERIFICACIÓN – FACTORES HABILITANTES</t>
  </si>
  <si>
    <t>4.2.3. CRITERIOS DE VERIFICACIÓN TÉCNICA - EXPERIENCIA MINIMA DEL PROPONENTE</t>
  </si>
  <si>
    <t>CERTIFICACIÓN 1</t>
  </si>
  <si>
    <t>CERTIFICACIÓN 2</t>
  </si>
  <si>
    <t>CERTIFICACIÓN 3</t>
  </si>
  <si>
    <t>CERTIFICACIÓN 4</t>
  </si>
  <si>
    <t>EXPERIENCIA:</t>
  </si>
  <si>
    <t>OBJETO</t>
  </si>
  <si>
    <t>CUMPLE</t>
  </si>
  <si>
    <t>CUMPLE TERMINADO 100%</t>
  </si>
  <si>
    <t>ENTIDAD / EMPRESA CONTRATANTE</t>
  </si>
  <si>
    <t>CONTRATISTA</t>
  </si>
  <si>
    <t>FECHA INICIACIÓN</t>
  </si>
  <si>
    <t>FECHA TERMINACIÓN</t>
  </si>
  <si>
    <t>VALOR $</t>
  </si>
  <si>
    <t>PARTICIPACIÓN %</t>
  </si>
  <si>
    <t>VALOR TOTAL</t>
  </si>
  <si>
    <t>NOMBRE</t>
  </si>
  <si>
    <t>TELÉFONO</t>
  </si>
  <si>
    <t>CORREO ELECTRÓNICO</t>
  </si>
  <si>
    <t>4.2.3.1. VERIFICACIÓN REQUISITOS TÉCNICOS</t>
  </si>
  <si>
    <t>CERTIFICACIÓN</t>
  </si>
  <si>
    <t>DOMOTI</t>
  </si>
  <si>
    <t>EMPRESA</t>
  </si>
  <si>
    <t>TOTAL</t>
  </si>
  <si>
    <t>PUNTAJE</t>
  </si>
  <si>
    <t>Mínimo 2 y máximo 6 contratos ejecutados y finalizados en un 100% desde enero 2011 hasta cierre</t>
  </si>
  <si>
    <t>CUMPLE FECHA INICIACIÓN (A PARTIR 1 DE ENERO 2011)</t>
  </si>
  <si>
    <t>CERTIFICACIÓN 5</t>
  </si>
  <si>
    <t>CERTIFICACIÓN 6</t>
  </si>
  <si>
    <t>PUNTAJE EXPERIENCIA ADICIONAL:</t>
  </si>
  <si>
    <t>CONDICIÓN</t>
  </si>
  <si>
    <t>CONDICION</t>
  </si>
  <si>
    <t>DILIGENCIAMIENTO ANEXO 3 EXPERIENCIA MINIMA HABILITANTE DEL PROPONENTE</t>
  </si>
  <si>
    <t>CUMPLE FECHA TERMINACIÓN (HASTA 19 DE AGOSTO 2014)</t>
  </si>
  <si>
    <t>INCLUIDO IVA</t>
  </si>
  <si>
    <t>DILIGENCIAMIENTO ANEXO 4 EXPERIENCIA ADICIONAL</t>
  </si>
  <si>
    <t>IRIS MEDIA LAB SAS</t>
  </si>
  <si>
    <t>IVA INCLUIDO</t>
  </si>
  <si>
    <t>PRESUPUESTO</t>
  </si>
  <si>
    <t>ITO SOFTWARE SAS</t>
  </si>
  <si>
    <t>HI MEDIA DIGITAL SAS</t>
  </si>
  <si>
    <t>ANEXO 4</t>
  </si>
  <si>
    <t>ANEXO 5</t>
  </si>
  <si>
    <t>ANEXO 6</t>
  </si>
  <si>
    <t>ANEXO 7</t>
  </si>
  <si>
    <t>CONSOLIDADO PUNTAJE PONDERABLES OFERENTES</t>
  </si>
  <si>
    <t>FACTORES HABILITANTES TECNICOS</t>
  </si>
  <si>
    <t>GARANTIA ADICIONAL A LA REQUERIDA (hasta 200 puntos)</t>
  </si>
  <si>
    <t>APOYO A LA INDUSTRIA NACIONAL (hasta 100 puntos)</t>
  </si>
  <si>
    <t>TOTAL PRECIO OFERTA</t>
  </si>
  <si>
    <t>PUNTOS TOTALES</t>
  </si>
  <si>
    <t>HABILITANTES TECNICOS</t>
  </si>
  <si>
    <t>CUMPLE CONDICIÓN RELACION CONTRACTUAL</t>
  </si>
  <si>
    <t>80% DEL PRESUPUESTO</t>
  </si>
  <si>
    <t>CERTIFICACIONES MAYORES AL 100%?</t>
  </si>
  <si>
    <t>CUMPLE REQUISITO 80%?</t>
  </si>
  <si>
    <t>DILIGENCIAMIENTO ANEXO 1 CARTA DE PRESENTACION</t>
  </si>
  <si>
    <t>DILIGENCIAMIENTO ANEXO 2 TECNICO</t>
  </si>
  <si>
    <t>DILIGENCIAMIENTO ANEXO 5 GARANTIA ADICIONAL</t>
  </si>
  <si>
    <t>DILIGENCIAMIENTO ANEXO 6 PROPUESTA ECONOMICA</t>
  </si>
  <si>
    <t>DILIGENCIAMIENTO ANEXO 7 APOYO INDUSTRIA NACIONAL</t>
  </si>
  <si>
    <t>DILIGENCIAMIENTO ANEXO 8 ACUERDO EN UNION TEMPORAL</t>
  </si>
  <si>
    <t>DILIGENCIAMIENTO ANEXO 9 PACTO DE TRANSPARENCIA</t>
  </si>
  <si>
    <t>4.3.1 FACTORES DE EVALUACIÓN - FACTORES PONDERABLES (Evaluación de 1000 puntos)</t>
  </si>
  <si>
    <t>4.3.1.1 EXPERIENCIA ADICIONAL  (Hasta 400 PUNTOS)</t>
  </si>
  <si>
    <t>4.3.1.2 GARANTIA ADICIONAL</t>
  </si>
  <si>
    <t>CUMPLE CONDICIÓN</t>
  </si>
  <si>
    <t>4.3.2. PROPUESTA ECONÓMICA</t>
  </si>
  <si>
    <t xml:space="preserve">4.3.3. APOYO A LA INDUSTRIA NACIONAL (HASTA 100 PUNTOS) </t>
  </si>
  <si>
    <t>Para acreditar experiencia los proponentes deberán aportar mínimo dos (02) y máximo seis (6) certificaciones de contratos ejecutados y finalizados en un 100% desde enero del 2011 hasta la fecha de cierre del proceso, 
cuyos objetos guarden relación directa con el diseño y/o desarrollo e implementación de proyectos de aplicaciones en web o móviles y cuya sumatoria de cuantías, ascienda a un valor equivalente o superior al cien (100%) del presupuesto oficial del presente proceso.</t>
  </si>
  <si>
    <t>CREATIVE + REHAB</t>
  </si>
  <si>
    <t>IMAGINAMOS</t>
  </si>
  <si>
    <t>VISIONAR REALIDAD AUMENTADA SAS</t>
  </si>
  <si>
    <t>X</t>
  </si>
  <si>
    <t>PROPUESTA ECONOMICA (hasta 300 puntos)</t>
  </si>
  <si>
    <t>EXPERIENCIA ADICIONAL (hasta 400 puntos)</t>
  </si>
  <si>
    <t>TUT STUDIO SAS</t>
  </si>
  <si>
    <t>BIOBELL NATURAL</t>
  </si>
  <si>
    <t>SI</t>
  </si>
  <si>
    <t>BRAINZ</t>
  </si>
  <si>
    <t>VIU OUTDOOR SAS</t>
  </si>
  <si>
    <t>COMITÉ PARALIMPICO COLOMBIANO</t>
  </si>
  <si>
    <t>AUXO SAS</t>
  </si>
  <si>
    <t>ORUGA TOUCHING DREAMS SAS</t>
  </si>
  <si>
    <t>si</t>
  </si>
  <si>
    <t>12 MESES</t>
  </si>
  <si>
    <t>comercialtut@tutstudio.com</t>
  </si>
  <si>
    <t>Hernando Tosin</t>
  </si>
  <si>
    <t>fecha de finalizacion no esta igual en el formato</t>
  </si>
  <si>
    <t>Julian Andres Sanchez Zapata</t>
  </si>
  <si>
    <t>Diseño desarrollo e implementación de la aplicación para dispositivos móviles para el proyecto amplificado TV</t>
  </si>
  <si>
    <t>gerenciabiobell@gmail.com</t>
  </si>
  <si>
    <t>sin IVA</t>
  </si>
  <si>
    <t>servicios de front end en la tecnologia javascript para una aplicación web de gestion de pedidos en la intranet corporativa.</t>
  </si>
  <si>
    <t>cumple mayor a 80%</t>
  </si>
  <si>
    <t>Diseño desarrollo e implementación del portal web para el proyecto amplificado TV</t>
  </si>
  <si>
    <t>CUMPLE FECHA INICIACIÓN (A PARTIR 15 DE OCTUBRE 2011)</t>
  </si>
  <si>
    <t>CUMPLE FECHA TERMINACIÓN (HASTA 15 DE OCTUBRE 2014)</t>
  </si>
  <si>
    <t>Diseño y desarrollo e implementacion de una aplicación móvil de geo referenciación para puntos de venta nacional</t>
  </si>
  <si>
    <t>Alejandro Gonzalez Rozo</t>
  </si>
  <si>
    <t>a@brainz.co</t>
  </si>
  <si>
    <t>falta correo electronico</t>
  </si>
  <si>
    <t>Pedro Jose Tosin</t>
  </si>
  <si>
    <t>6104979/2568176</t>
  </si>
  <si>
    <t>Diseño, desarrollo e implementación de un video juego para campaña de no al dopaje y presentacion de la asociacion colombiana de actividad fisica, cultura, recreacion y entretenimiento virtual REEVI</t>
  </si>
  <si>
    <t>servicioalcliente@cpccolombia.org</t>
  </si>
  <si>
    <t>Luis Fernando Giraldo</t>
  </si>
  <si>
    <t>Diseño, desarrollo e implementación de la aplicación móvil para levantamiento de inmuebles</t>
  </si>
  <si>
    <t>Juan Ricardo Martin</t>
  </si>
  <si>
    <t>juan@auxo.co</t>
  </si>
  <si>
    <t>Diseño, desarrollo e implementación de la aplicación móvil para la captura de imágenes para modelado en 3D</t>
  </si>
  <si>
    <t>NO APLICA</t>
  </si>
  <si>
    <t>SINCRONIA SOFTWARE LTDA</t>
  </si>
  <si>
    <t>ARGUS COLOMBIA SA</t>
  </si>
  <si>
    <t>Software a la medida Uniandinos con las siguientes actividades y/o funcionalidades: Levatamiento de requerimientos en los procesos a impalntar en el sistema de informacion. 2. analisis de requerimientos sel sistema de informacion. 3. arquietctura del sistema de informacion. modelamiento de la base de datos. 5. desarrollo de modulos detallados en la certificacion.</t>
  </si>
  <si>
    <t>MARIA VELASCO</t>
  </si>
  <si>
    <t>DESARROLLO DE UNA PLATAFORMA EDUCATIVA QUE INCLUYA UNA APLICACIÓN PARA LA TRANSMISIÓN EN TIEMPO REAL DE ACCIONES DE USUARIOS, UNA APLICACIÓN WEB PARA LA GESTION DE USUARIOS Y DISPOSITIVOS Y UNA APLICACIÓN MOVIL ARA EL SISTEMA OPERATIVO ANDROID INTEGRADA A UN SISTEMA DE TABLERO DIGITAL</t>
  </si>
  <si>
    <t>JHONY FERNANDO LOPEZ</t>
  </si>
  <si>
    <t>(1)8053715</t>
  </si>
  <si>
    <t>jhofeloto@41gu5.com</t>
  </si>
  <si>
    <t>DESARROLLO DE UNPORTAL WEB PARA LA PRESENTACION DE CONTENIDOS MULTIMEDIA COMPUESTO POR A) UN AREA DMINISTRATIV CON SISTEMA DE ACCESO A USUAROS BASADO EN ROLES Y PERMISOS. C) UN SISTEMA DE ALMACENAMIENTO DE DATOS QUE SOPORTE INFORMACION GEOREFERENCIADA (GEODATABASE) B9 UN AREA PUBLICA CON UN VISOR DE MAPAS QUE DESPLIEGUE LA INFORMACION SOBRE CARTOGRAFIA (MAPAS) C) UNA VERSION WEB APP QUE PERMITA EL USO EN LA MAYORIA DE LOS NAVEGADORES DE DISPOSITIVOS MOVILES D) SERVICIO DE HOSTING POR 12 MESES</t>
  </si>
  <si>
    <t>DESARROLLAR UN SISTEMA WEB INSTITUCIONAL EN TECNOLOGIA ASP.NET INTEGRADO CON EL GESTOR DE CONTENIDOS DOT NET NUKE 3.1. EL SISTEMA WEB DEBE CONTAR CON ACCESOS DIFERENCIADOS PARA DIFERENTES ROLES Y USUARIOS INCLUYENDO UN AREA PUBLICA DE CONSULTA DE INFORMACIÓN DE FORMA INTUITIVA MEDIANTE INTERFAZ  WEB DISEÑADA PARA SER AJUSTABLE AL TAMAÑO DE DIFERENTES PANTALLAS INCLUYENDO DISPOSITIVOS MOVILES. EL SISTEMA DEBE CONTAR CON MECANISMOS DE INTERCAMBIO DE INFORMACION CON SISTEMAS EXTERNOS MEDIANTE  WEB SERVICES EN FORMATO XML MEDIANTE ARQUITECTURA SOAP Y ALMACENAR LA INFORMACIÓN EN UNA BASE DE DATOS SQL SERVER2008 R2 O SUPERIOR. EL CONTRATISTA SEOBLIGA CONEL CONTRATANTE A DESPLEGAR EN EL PORTAL WEB EN LA NUBE UTILIZANDO LOS SERVICIOS DE AMAZON WEB SERVICES.</t>
  </si>
  <si>
    <t>CUMPLE FECHA INICIACIÓN (A PARTIR 15 DE Octubre 2011)</t>
  </si>
  <si>
    <t>CUMPLE FECHA TERMINACIÓN (HASTA 15 DE Octubre 2014)</t>
  </si>
  <si>
    <t>EL CONTRATISTA SE OBLIGA FRETE AL CONTRATANTE A ANALIZAR, DISEAR, DESARROLLAR E IMPLEMENTAR SOFTWARE PQUE SOPORTA EL DESCARGUE DE MATERIALES Y MANO DE OBRA EN CAMPO DEL CONTRATANTE. PARAGRAFO PRIMERO: EL SOFTWARE DESARROLLARA LOS SIGUIENTES COMPONENTES A) APLICACIONES DE SOFTWARE: EL ANALISIS INCIIAL DE LOS REQUERIMIENTOS PERMITE DETERMINAR LA NECEISDAD DE DESARROLLAR DOS COMPONENTE DE SOFTWARE. UNA APLICACION PARA DISPOSITIOS MOVILES Y UNA APLICACION WEB. B) APLICACION MOVIL: ES LA APLICACION QUE SERA INSTALADA EN UN DISPOSITIVO SMARTPHONE QUE CONTARA CON LAS CARACTERISTICAS MINIMAS DE HARDWARE PARA LA PRESTACION DE SERVICIO SEGUN OS REQUERIMIENTOS PREESTABLECIDOS. LA APLICACION A DESARROLLAR SE IMPLEMENTARA PARA FUNCIONAR EN DISPOSITIVOS MOVILES CON SISTEMA OPERATIVO ANDROID 4.0 QUE CUENTAN CON GPS Y PLAN DE DATOS SUFICIENTE PARA LA TRANSMISION DE DATOS AL SERVIDOR CENTRAL. C) APLICACION WEB: ES LA APLICACION A DESPLEGAR EN EL SERVIDOR ENCARGADO DE CENTRALIZAR LA INFORMACION, LA APLICACION CONTARA CON LAS INTERFACES NECESAIAS PARA APOYAR LAS DIFERENTES TAREAS EN ELA REA DE LOGSITICA ENCARGADA DE DIRECCIONAR O REASIGNAR LAS ORDENS DETRABAJO A LOS RECURSOS EN CAMPO Y SE INTEGRARA CON LOS SISTEMAS SICOM Y EL GIS IMPLEMENTADO EN LA EMPRESA ALCANOS SA ESP</t>
  </si>
  <si>
    <t>ALCANOS DE COLOMBIA SA ESP</t>
  </si>
  <si>
    <t>MARIA CATALINA LEYTON</t>
  </si>
  <si>
    <t>(098)8714416</t>
  </si>
  <si>
    <t>catalina.leyton@alcanosesp.com</t>
  </si>
  <si>
    <t>Desarrollo de una plataforma TECNOLOGICA PARA LA ADMINISTRACION, EDICION Y PRESENTACION DE CONTENIDOS ACADEMICOS, LA PLATAFORMA DEBE COMPONERSE DE A) UN AREA ADMINISTRATIVA ON SISTEMA DE ACCESO A USUARIO BASADO EN ROLES Y PERMISOS QUE PERMITA ESTABLECER LAS ACCIONES POSIBLES PARA LOS DIFERENTES USUARIOS DEL SISTEMA B) UN SITIO WEB PUBLICO EN DONDE SE PRESENTEN LOS CONTENNIDOS REGISTRADOS EN EL SISTEMA DE TAL DORMA QUE SEAN DE FACIL ACCES0 PARA LOS USUARIOS C) UNA WEBAPP QUE PERMITA EL ACCESO A LA PLATAFORMA DESDE LOS NAVEGADORES DE DIVERSOS DISPOSITIVOS MOVILES D) APLICACIONES MOVILES NATIVAS PARA DISPOSITIVOS (SMARTPHONES Y TABLETS) CON SISTEMAS OPERATIVOS IOS, ANDROID Y WINDOWS PHONE.</t>
  </si>
  <si>
    <t>NO</t>
  </si>
  <si>
    <t>CERTIFICACIÓN 7</t>
  </si>
  <si>
    <t>DESARROLLO DE PLATAFORMA TECNOLOGICA PARA LA ADMINISTRACION, EDICION Y PRESENTACION DE CONTENIDOS TURISTICOS. LA PLATAFORMA DEBE COMPONERSE DE: A) AREA ADMINISTRATIVA ADMINISTRADA POR UN SUSTEMA DE SEGURIDAD ADMINISTRADO POR ROLES Y PERMISOS QUE PERMITA ESTABLECER LAS ACCIONES POSIBLES PARA LOS DIFERENTES USUARIOS DEL SISTEAM B) UN SITIO WEB PUBLICO EN DONDE SE PRESENTE EN LOS CONTENIDOS REGISTRADOS EN EL SISTEMA DE TAL FORMA QUE SEA DE FACIL ACCESO PARA LOS USUARIOS ) UN WEBAPP QUE PERMITA EL ACCESO A LA PLATADORMA DESDE LOS NAVEGADORES DE DIVERSOS DISPOSITIVOS MOVILES D) APLICACIONES MOVILES NATIVAS PARA DISPOSITIVOS MOVILES (SMARTPHONES Y TABLETS) CON SISTEMAS OPERATIVOS IOS, ANDROID Y WNDOWS PHONE</t>
  </si>
  <si>
    <t>DESARROLLO DE UNA WEBAPP Y 5 APLICACIONES MOVILES NATIVAS PARA SISTEMAS OPERATIVOS IOS, ANDROID Y WINDOWS PHONE PARA LA DIVULGACION DE CONTENIDOS ACADEMICOS</t>
  </si>
  <si>
    <t>ANALISIS, DISEÑO, DESARROLLO E IMPLEMENTACION DE UNA PLATAFORMA BASADA EN PLATAFORMAS WEB  MOVILES PARA LA PROMOCION DE LUGARES TURISTICOS</t>
  </si>
  <si>
    <t>aplicaciones</t>
  </si>
  <si>
    <t>12 meses</t>
  </si>
  <si>
    <t>x</t>
  </si>
  <si>
    <t>RECHAZADO</t>
  </si>
  <si>
    <t>OFERTA POR DEBAJO DEL 80%</t>
  </si>
  <si>
    <t>total aplicaicones</t>
  </si>
  <si>
    <t>Diseño, desarrollo e implementación de la aplicación web y móvil para control de publicidad de vallas</t>
  </si>
  <si>
    <t>no</t>
  </si>
  <si>
    <t>LE CAMBIO NUMERO POR ANEXO 8</t>
  </si>
  <si>
    <t>CONEXIÓN COLOMBIA</t>
  </si>
  <si>
    <t>OSAIMAGEN</t>
  </si>
  <si>
    <t>CREATIVE+REHAB</t>
  </si>
  <si>
    <t>ANGELA ESCALLON EMILIANI</t>
  </si>
  <si>
    <t>FALTA CORREO</t>
  </si>
  <si>
    <t>CAMBIO DE MARCA, REDIRECCION DE OBJETIVO COMUNICATIVO Y MIGRACION DE LA PLATAFORMA JOOMLA A DRUPAL, MIGRACION Y CAMBIO DE LENGUAJE DE PROGRAMACION DE LA PLATAFORMA LINUX A .NET PARA LA POSTERIOR IMPLEMENTACION DE LA TIENDA DE DONACIONES EN ESPECIE, CON SU CORRESPONDIENTE MONTAJE DE PASARELA DE  PAGOS, ASI COMO FUERON LOS RESPONSABLES DEL CAMBIO DE ALOJAMIENTO DE SERVIDORES LOCALES A NUBE.</t>
  </si>
  <si>
    <t>Asesoria, consult y realizacion de web cast (transmisiones en vivo Via internet) de los eventos III, IV y V foro argos 360 grados en concreto en los años 2012, 2013 y 2014 por montos que oscilan entre los 13250000 (2012) y 14550000 (para cada version de 2013 y 2014). igualmente han brindado sus sevicio de asesoria, consulta y realizacion de webcast para la realizacion del ciclo de charlas virtuales icfes saber 2012 y el foro ralizadores del mismo año, pruebas saber 2012</t>
  </si>
  <si>
    <t>JUAN ESTEBAN ORTIZ</t>
  </si>
  <si>
    <t>ACTIVO</t>
  </si>
  <si>
    <t>SANDINO EDITORES</t>
  </si>
  <si>
    <t>ALCALA COMUNICACIONES</t>
  </si>
  <si>
    <t>CERTIFICACIÓN 8</t>
  </si>
  <si>
    <t>CERTIFICACIÓN 9</t>
  </si>
  <si>
    <t>CERTIFICACIÓN 10</t>
  </si>
  <si>
    <t>ESCUELA MILITAR DE CADETES</t>
  </si>
  <si>
    <t>DESARROLLO DE VIDEOS DE INCORPORACION</t>
  </si>
  <si>
    <t>NO SE ADJUNTA CERTIFICACION</t>
  </si>
  <si>
    <t>NO HAY CERTIFICACION</t>
  </si>
  <si>
    <t>MIGRACION PLATAFORMA LINUX A .NET</t>
  </si>
  <si>
    <t>NO SE ACEPTA PUES HACE PARTE DE LA MISMA CERTIFICACION DE HABILITANTE</t>
  </si>
  <si>
    <t>RESTRUCTURACION PLATAFORMA DIGITAL</t>
  </si>
  <si>
    <t>NO LO INDICA</t>
  </si>
  <si>
    <t>JERONIMA SANDINO</t>
  </si>
  <si>
    <t>jeronima@sandinoeditores.com</t>
  </si>
  <si>
    <t>sin fechas</t>
  </si>
  <si>
    <t>soporte y desarrollo plataforma web</t>
  </si>
  <si>
    <t>MONTO NO INFERIOR A $17500000</t>
  </si>
  <si>
    <t>ANA MILENA PRADA DELGADILLO</t>
  </si>
  <si>
    <t>info@alcalacomunicaciones.com</t>
  </si>
  <si>
    <t>DISEÑO ZONA DONACIONES EN ESPECIE</t>
  </si>
  <si>
    <t>REAIZACION WEBCAST FOR ARGOS</t>
  </si>
  <si>
    <t>CONSULTORIA Y DIAGNOSTICO SEGURIDAD</t>
  </si>
  <si>
    <t>DARROLLO ZONA DONACIONES EN ESPECIE</t>
  </si>
  <si>
    <t>SIN FIRMA</t>
  </si>
  <si>
    <t>CAMBIO FORMATO</t>
  </si>
  <si>
    <t>NO SE ENTREGO NINGUNA CERTIFICACION</t>
  </si>
  <si>
    <t>REALIDAD AUMENTAA FACETRACKING PARA SPEED GASEOSAS</t>
  </si>
  <si>
    <t>SPEEDGASEOSAS SIMULADOR FORMULA1</t>
  </si>
  <si>
    <t>DESARROLLO DE APP PARA IOS Y ANDROID</t>
  </si>
  <si>
    <t>SPEEDGASEOSAS SIMULADOR FORMULA1 CENTRO COMERCIAL HAYUELOS</t>
  </si>
  <si>
    <t>DESARROLLO DE APP DE REALIDAD AUMENTADA PARA IOS Y ANDROID</t>
  </si>
  <si>
    <t>ENNOVA SAS</t>
  </si>
  <si>
    <t>CLICK -N-DONE</t>
  </si>
  <si>
    <t>SANTO EVENTO</t>
  </si>
  <si>
    <t>ATOMIC MEDIA SAS</t>
  </si>
  <si>
    <t>RTM SERVICIOS</t>
  </si>
  <si>
    <t>NO SE PRESENTA LA CERTIFICACION</t>
  </si>
  <si>
    <t>30/02/2013</t>
  </si>
  <si>
    <t>HAY CONDICIONAMIENTO DE LA OFERTA EN EL TIEMPO QUE SE PLANTEA ES MAYOR AL SOLICITADO. ADICIONALMENTE EN LA PAGINA 4 SE INDICA QUE SE ALIMENTARA DE UN FEED, PERO NO ES UN FEED LO QUE SE SOLICITA.</t>
  </si>
  <si>
    <t>NO SE ESPECIFICA QUE SE HAYA TERMINADO. OBJETO NO APLICA A LO REQUERIDO. LA CERTIFICACION NO ESTA FIRMADA.</t>
  </si>
  <si>
    <t xml:space="preserve">CERTIFICADO, CERTIFICA OTRO NIT, NO SON CLAROS LOS MONTOS POR AÑO. Y HAY UNOS VALORES QUE MENCIONAN QUE "OSCILAN", SIN SABER VALOR EXACTO POR PERIODO. ANEXO NO COINCIDE CON LAS FECHAS AQUÍ INDICADAS. REDACCION DE LA CERTIFICACION CON ERRORES. </t>
  </si>
  <si>
    <t>TRABAJOS D CONSTRUCCION DE MARCA, DISEÑO CONCEPTUAL Y DESARROLLO COMUNICATIDO DE LA EMPRESA SANDINO EDITORIES, ASI COMO EL DESARROLLO DE LA PLATAFORMA WEB</t>
  </si>
  <si>
    <t>HA REALIZADO LABORES TENDIENTES AL REDISEÑO, SOPORTE Y ESCALAMIENTO DE LA PLATAFORMA VIRTUAL DE NUESTRA COMPAÑÍA DESDE EL MES DE MAYO DE 2010 HASTA LA FECHA.  HA DESARROLLADO DOS REDISEÑOS Y UNA MIGRACION COMPLETA DEL SITE, ASI COMO LA GESTION DE ESTRATEGIAS VIRTUALES TENDINTES A SATISFACER NECESIDADES COMUNICATIVAS DE ALGUNOS DE NUESTROS CLIENTES. TODO POR UN MONTO NO INFERIOR A LOS 17500000</t>
  </si>
  <si>
    <t>Diseño, desarrollo e implementación de aplicaciones moviles nativas y plataforma web zona fest mediante el uso de tecnologías QT, PHP, Javascript con implementación e integración de redes sociales en todas las plataformas</t>
  </si>
  <si>
    <t>ZONA FEST</t>
  </si>
  <si>
    <t>DOMOTI S.A.S.</t>
  </si>
  <si>
    <t>Leonardo Pico Babativa</t>
  </si>
  <si>
    <t>leonardo.pico@zonafest.co</t>
  </si>
  <si>
    <t>Diseñar, desarrollar e implementar el software para la aplicación móvil de El Retiro, alojando tal aplicación en las tiendas de aplicaciones móviles Google Play, App Store, App World, Windows Store, Windows Phone Store, con integración a administrador web para actualización de contenido.</t>
  </si>
  <si>
    <t>El Retiro shopping center</t>
  </si>
  <si>
    <t>Patricia Orjuela</t>
  </si>
  <si>
    <t>8050292 - 3760800 ext 104</t>
  </si>
  <si>
    <t>mercadeo@elretirobogota.com</t>
  </si>
  <si>
    <t>Realizar el diseño, implementación, producción, postproducción, hospedaje, publicación y administración de una plataforma multimedia para internet, para dar a conocer aspectos de seguridad alimentaria y nutricional y promocionar estilos de vida saludable. Los cotenidos deben ser desarrollados de acuerdo a los grupos de usuarios establecidos por el ministerio de la protección social.</t>
  </si>
  <si>
    <t>Programa Mundial de Alimentos PMA</t>
  </si>
  <si>
    <t>Praveen Agrawal</t>
  </si>
  <si>
    <t>Prestación de servicios profesionales para desarrollar un aplicativo que permita adquirir, procesar, visualizar y generar estadísticas de los datos provenientes de analizadores de energía del proyecto</t>
  </si>
  <si>
    <t>Universidad Nacional de Colombia</t>
  </si>
  <si>
    <t>Jose Ismael Peña Reyes</t>
  </si>
  <si>
    <t>3165000 ext 13552 - 13394</t>
  </si>
  <si>
    <t>Marcado como anexo 8</t>
  </si>
  <si>
    <t>Desarrollo de dos aplicaciones móviles de captura de datos para equipos móviles en sistemas operativos Android, iOS</t>
  </si>
  <si>
    <t>Ecosistec S.A.S</t>
  </si>
  <si>
    <t>Carlos Escarpa</t>
  </si>
  <si>
    <t>carlos.escarpa@ecosistecservicios.com</t>
  </si>
  <si>
    <t>Desarrollo e implementación de 3 aplicaciones móviles de Colmédica para plataformas Windows Phone, Windows 8 y Blackberry 10 usando como mecanismo de persistencia MS SQL Server</t>
  </si>
  <si>
    <t xml:space="preserve">Colmédica S. A. </t>
  </si>
  <si>
    <t>Luis Fernando Espitia</t>
  </si>
  <si>
    <t>7565656 ext 1615</t>
  </si>
  <si>
    <t>luise@colmedica.com</t>
  </si>
  <si>
    <t>Desarrollo de 34 aplicaciones móviles para plataformas S40, Symbian y Windows Phone.</t>
  </si>
  <si>
    <t>Nokia</t>
  </si>
  <si>
    <t>Rafael Olvera</t>
  </si>
  <si>
    <t>rafael.olvera@nokia.com</t>
  </si>
  <si>
    <t>Desarrollo de 20 aplicaciones móviles</t>
  </si>
  <si>
    <t>Blackberry</t>
  </si>
  <si>
    <t>Edwin Zayas</t>
  </si>
  <si>
    <t>ezayas@blackberry.com</t>
  </si>
  <si>
    <t>Desarrollo e implementación de aplicaciones móviles</t>
  </si>
  <si>
    <t>Id interactive</t>
  </si>
  <si>
    <t>Helena Y. Velásquez</t>
  </si>
  <si>
    <t>juan.ruiz@imagendigital.co</t>
  </si>
  <si>
    <t>Diseño, desarrollo e implementación de aplicación móvil IOS para tablets IPAD y versión web en HTML5, para la promoción del nuevo producto de Coltabaco, Green White con cápsulas + Desarrollar una aplicación movil en lenguajes nativas para windows 8.1 y Android que permita la visualización de videos en modo Quiosco.</t>
  </si>
  <si>
    <t>Si</t>
  </si>
  <si>
    <t>LeadDog marketing</t>
  </si>
  <si>
    <t>Juan Pablo Dávila</t>
  </si>
  <si>
    <t>juan@ledogmarketing.com</t>
  </si>
  <si>
    <t>Diseño, implementación y puesta en operación a través de la página web de la Gobernación e Boyacá de siete (7) aplicaciones para teléfonos móviles inteligentes "Smartphones" para la publicidad y promoción de la información y servicios administrativos ofrecidos por la GObernación de Boyacá, establecidos en el marco de ejecución del PLan de Desarrollo Departamental, en cumplimiento de la política de Gobierno en Línea</t>
  </si>
  <si>
    <t>Gobernación de Boyacá</t>
  </si>
  <si>
    <t>Tecnologías de información y telecomunicación S. A. S.</t>
  </si>
  <si>
    <t>Fredy Alexander Siachoque Herrera</t>
  </si>
  <si>
    <t>Prestación de servicios para desarrollo de la página web</t>
  </si>
  <si>
    <t>Fenalco Santander</t>
  </si>
  <si>
    <t>Alejandro Almeyda Camargo</t>
  </si>
  <si>
    <t>E. S. E. Hospital San Juan de Dios de Girón</t>
  </si>
  <si>
    <t>Edgar Fernando Pinzón Lasprilla</t>
  </si>
  <si>
    <t>Csi</t>
  </si>
  <si>
    <t>Aparece como anexo 8</t>
  </si>
  <si>
    <t>NO REGISTRA EXPERIENCIA ADICIONAL</t>
  </si>
  <si>
    <t>Aplicación móvil IOS y Android Mi cliclo</t>
  </si>
  <si>
    <t>Grunenthal S. A.</t>
  </si>
  <si>
    <t>Imaginamos S. A. S.</t>
  </si>
  <si>
    <t>Aplicación móvil IOS y Android Mi cliclo Ver 2</t>
  </si>
  <si>
    <t>Grunenthal S. A. Latam</t>
  </si>
  <si>
    <t>Aplicación móvil IOS y Android para hacer mercado</t>
  </si>
  <si>
    <t>Grability</t>
  </si>
  <si>
    <t>Aplicación IOS y Android tienda Online</t>
  </si>
  <si>
    <t>Imaginamos</t>
  </si>
  <si>
    <t>Aplicación IOS y Android para solicitar conductor elegido y taxis</t>
  </si>
  <si>
    <t>Diageo</t>
  </si>
  <si>
    <t>NO INCLUYE CERTIFICACIONES DE LA EXPERIENCIA ADICIONAL PP 18</t>
  </si>
  <si>
    <t>15 meses</t>
  </si>
  <si>
    <t>Desarrollo de la aplicación móvil para Texaco República Dominicana en plataformas Iphone OS4+, Android 2.2 y Blackberry OS6+</t>
  </si>
  <si>
    <t>Inalambria International S. A.</t>
  </si>
  <si>
    <t xml:space="preserve">Hi Media Digital S. A. S. </t>
  </si>
  <si>
    <t>Mile Alexandra Castaño</t>
  </si>
  <si>
    <t>mile.castano@inalambria.com</t>
  </si>
  <si>
    <t>Desarrollo de la aplicación móvil biblioteca Kimberly Clark para tablets</t>
  </si>
  <si>
    <t>Domoti S. A. S.</t>
  </si>
  <si>
    <t>Daniel Fernando Jiménez</t>
  </si>
  <si>
    <t>daniel.jimenez@domoti-sas.com</t>
  </si>
  <si>
    <t>Desarrollo de aplicaciones móviles con la empresa Hi Media Digital S. A. S.</t>
  </si>
  <si>
    <t>Colombia Games</t>
  </si>
  <si>
    <t>Hi Media</t>
  </si>
  <si>
    <t>María Angélica Nates</t>
  </si>
  <si>
    <t>jnates@colombiagames.com</t>
  </si>
  <si>
    <t xml:space="preserve">Diseño, desarrollo, implementación y piblicación  de las aplicaciones móviles para las unidades misionales de la subgerencia de radio de rtvc, </t>
  </si>
  <si>
    <t>RTVC</t>
  </si>
  <si>
    <t>Catalina Pimienta</t>
  </si>
  <si>
    <t>Desarrollo de aplicaciones WEBOPS para IOS4+ y Android 2.3</t>
  </si>
  <si>
    <t>Techtivo LLC</t>
  </si>
  <si>
    <t>Alejandro Reyes</t>
  </si>
  <si>
    <t>alejo@techtivo.com</t>
  </si>
  <si>
    <t>Desarrollo para la aplicación móvil Reebok</t>
  </si>
  <si>
    <t>iPalmera</t>
  </si>
  <si>
    <t>Juan Manuel Rueda</t>
  </si>
  <si>
    <t>juan.rueda@ipalmera.com</t>
  </si>
  <si>
    <t>Desarrollo del nuevo portal web de servicios de Vanitech que soporta navegación en navegadores móviles, interacción con los usuarios, gestión de contenido multiplaftaforma.</t>
  </si>
  <si>
    <t>Andres Henao Florez</t>
  </si>
  <si>
    <t>Platcom S.A.S</t>
  </si>
  <si>
    <t>Andrés Henao Florez</t>
  </si>
  <si>
    <t>doctorhenao@gmail.com</t>
  </si>
  <si>
    <t>Desarrollo de dos aplicaciones móviles para IOS y Android de Unicieo.</t>
  </si>
  <si>
    <t>Unicieo</t>
  </si>
  <si>
    <t>Platcom S.A.S.</t>
  </si>
  <si>
    <t>Andrés Iván Toledo Bernal</t>
  </si>
  <si>
    <t>unicieo@unicieo.edu.co</t>
  </si>
  <si>
    <t>Actualización y modernización del modelo del EPIS (Exploration and production information service)</t>
  </si>
  <si>
    <t>ANH Agencia Nacional de Hidrocarburos</t>
  </si>
  <si>
    <t>J.A. Zabala &amp; Consultores Asociados S.A.S.</t>
  </si>
  <si>
    <t>María Nella Márquez Romero</t>
  </si>
  <si>
    <t>info@anh.gov.co</t>
  </si>
  <si>
    <t>Desarrollo y publicación de 3 aplicaciones móviles para vanitech incluido un sistema de administración de apps</t>
  </si>
  <si>
    <t>Andrés Henáo Flórez</t>
  </si>
  <si>
    <t>PLATCOM S. A. S</t>
  </si>
  <si>
    <t>doctorhanao@gmail.com</t>
  </si>
  <si>
    <t>Desarrollo de aplicación móvil turística de San Andrés y Providencia para Paradise, guía de vacaciones de San Andrés, Providencia y Santa Catalina</t>
  </si>
  <si>
    <t>Mj comunicaciones SAI, Agencia de comunicaciones y marketing digital</t>
  </si>
  <si>
    <t>Mónica Jay Cadavid</t>
  </si>
  <si>
    <t>monicajay@mjcomunicacionessai.com</t>
  </si>
  <si>
    <t>Desarrollo de aplicativo móvil, en plataformas IOS y Android</t>
  </si>
  <si>
    <t>Eternit Colombiana S. A.</t>
  </si>
  <si>
    <t>Luis Miguel Mendoza</t>
  </si>
  <si>
    <t>Desarrollo de aplicación móvil para Android, Iphone e Ipad</t>
  </si>
  <si>
    <t>Hoteles Bógotá Plaza S. A:</t>
  </si>
  <si>
    <t>María Paula Orjuela</t>
  </si>
  <si>
    <t>sb@bogotaplazahotel.com</t>
  </si>
  <si>
    <t>1. Desarrollo dek sitio web Latincorr 2014 bajo el gestor de contenido Joomla - www.latincorr2014.org $7540000
2. Desarrollo de software web para generación de certificaciones de asistentes al congreso Latincorr 2014 $2320000
3. Desarrollo de software web para la gestión de la rueda de negocios Latincorr 2014 $4640000
4. Desarrollo de la aplicación móvil para Iphone y Android del evento Latincorr 2014 $2900000</t>
  </si>
  <si>
    <t>Asociación Colombiana de ingenieros de corrosión - ACICOR</t>
  </si>
  <si>
    <t>Judith Chovil</t>
  </si>
  <si>
    <t>info@nacecolombia.com</t>
  </si>
  <si>
    <t>Desarrollo del portal web de Lácteos Camporeal www.lacteoscamporeal.com</t>
  </si>
  <si>
    <t>Lácteos Camporeal</t>
  </si>
  <si>
    <t>Luz Marina Mora Otálora</t>
  </si>
  <si>
    <t>Unión temporal APPS DE COLOMBIA</t>
  </si>
  <si>
    <t>Tecnologías de Inf. y tele. SAS</t>
  </si>
  <si>
    <t>total</t>
  </si>
  <si>
    <t>LASDE REALIDAD AUMENTADA . NO DICE SI ESTAN RELACIONADAS CON APLICACIONES ,POR LO QUE NO SE VALEN.</t>
  </si>
  <si>
    <t>NO CUMPLE</t>
  </si>
  <si>
    <t>NO ALLEGA EXPERIENCIAS</t>
  </si>
  <si>
    <t>EXPERIENCIAS MINIMAS POR DEBAJO DEL 100% DEL PRESPUESTO</t>
  </si>
  <si>
    <t>EXPERIENCIAS MINIMAS NO RELACIONADAS CON OBJETO Y POR MONTOS NO CLAROS QUE NO PERMITEN DETERMINAR SI CUMPLE CONDICION DEL 100%</t>
  </si>
  <si>
    <t>RAZON</t>
  </si>
  <si>
    <t>NO SE EVALUA</t>
  </si>
  <si>
    <t>CANTIDAD DE EXPERIENCIAS</t>
  </si>
  <si>
    <t>alejandro.lopez2@grunenthal.com</t>
  </si>
  <si>
    <t>alejandro lopez</t>
  </si>
  <si>
    <t>CUMPLE FECHA TERMINACIÓN (HASTA 19 DE octurbe 2014)</t>
  </si>
  <si>
    <t>vigente</t>
  </si>
  <si>
    <t>sofia brunner</t>
  </si>
  <si>
    <t>sofia@grability.com</t>
  </si>
  <si>
    <t>BD de Gourmet</t>
  </si>
  <si>
    <t>no se evidencia terminacion</t>
  </si>
  <si>
    <t>silvia.sarmiento@diageo.com</t>
  </si>
  <si>
    <t>no queda clara la finalizacion</t>
  </si>
  <si>
    <t>silvia sarmiento</t>
  </si>
  <si>
    <t>no esta firmados</t>
  </si>
  <si>
    <t>EXPERIENCIAS ALLEGADAS NO PERMITEN VERIFICAR FINNALIZACION Y ALGUNOS NO ESTAN FIRMADOS. OTRAS CERTIFICACIONES DE EXPERIENCIAS NO FUERON RELACIONADAS EN LOS ANEXOS ENTREGADOS CON LAS PROPUESTAS.</t>
  </si>
  <si>
    <t>En el objeto referido NO queda claro sí el desarrollo fue web o móvil. Pudo haber sido desktop</t>
  </si>
  <si>
    <t>lenny.rojas@oruga.com.co</t>
  </si>
  <si>
    <t>p@viuoutdoor.com</t>
  </si>
  <si>
    <t>TOTAL SIN ECONOMICO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</si>
</sst>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_-* #,##0\ _€_-;\-* #,##0\ _€_-;_-* &quot;-&quot;??\ _€_-;_-@_-"/>
  </numFmts>
  <fonts count="17"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9"/>
      <color indexed="81"/>
      <name val="Tahoma"/>
      <family val="2"/>
    </font>
    <font>
      <b/>
      <sz val="9"/>
      <color indexed="81"/>
      <name val="Tahoma"/>
      <family val="2"/>
    </font>
    <font>
      <u/>
      <sz val="11"/>
      <color theme="10"/>
      <name val="Calibri"/>
      <family val="2"/>
      <scheme val="minor"/>
    </font>
    <font>
      <b/>
      <sz val="14"/>
      <color theme="1"/>
      <name val="Calibri"/>
      <family val="2"/>
      <scheme val="minor"/>
    </font>
    <font>
      <sz val="12"/>
      <color theme="1"/>
      <name val="Calibri"/>
      <family val="2"/>
      <scheme val="minor"/>
    </font>
    <font>
      <sz val="14"/>
      <color theme="1"/>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b/>
      <sz val="12"/>
      <color theme="1"/>
      <name val="Calibri"/>
      <family val="2"/>
      <scheme val="minor"/>
    </font>
    <font>
      <u/>
      <sz val="12"/>
      <color theme="10"/>
      <name val="Calibri"/>
      <family val="2"/>
      <scheme val="minor"/>
    </font>
    <font>
      <b/>
      <sz val="18"/>
      <color theme="1"/>
      <name val="Calibri"/>
      <family val="2"/>
      <scheme val="minor"/>
    </font>
    <font>
      <sz val="10"/>
      <color rgb="FF222222"/>
      <name val="Arial"/>
      <family val="2"/>
    </font>
  </fonts>
  <fills count="15">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FF000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cellStyleXfs>
  <cellXfs count="162">
    <xf numFmtId="0" fontId="0" fillId="0" borderId="0" xfId="0"/>
    <xf numFmtId="0" fontId="0" fillId="0" borderId="0" xfId="0" applyAlignment="1">
      <alignment vertical="center"/>
    </xf>
    <xf numFmtId="0" fontId="0" fillId="0" borderId="1" xfId="0" applyBorder="1" applyAlignment="1">
      <alignment vertical="center"/>
    </xf>
    <xf numFmtId="0" fontId="0" fillId="2" borderId="0" xfId="0" applyFill="1" applyAlignment="1">
      <alignment vertical="center"/>
    </xf>
    <xf numFmtId="0" fontId="3" fillId="4" borderId="1" xfId="0" applyFont="1" applyFill="1" applyBorder="1" applyAlignment="1">
      <alignment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164" fontId="3" fillId="4" borderId="1" xfId="1" applyNumberFormat="1" applyFont="1" applyFill="1" applyBorder="1" applyAlignment="1">
      <alignment vertical="center"/>
    </xf>
    <xf numFmtId="164" fontId="0" fillId="0" borderId="1" xfId="1" applyNumberFormat="1" applyFont="1" applyFill="1" applyBorder="1" applyAlignment="1">
      <alignment vertical="center"/>
    </xf>
    <xf numFmtId="9" fontId="0" fillId="0" borderId="1" xfId="2" applyFont="1" applyFill="1" applyBorder="1" applyAlignment="1">
      <alignment horizontal="center" vertical="center"/>
    </xf>
    <xf numFmtId="0" fontId="3" fillId="2" borderId="0" xfId="0" applyFont="1" applyFill="1" applyAlignment="1">
      <alignment horizontal="center" vertical="center" wrapText="1"/>
    </xf>
    <xf numFmtId="164" fontId="3" fillId="2" borderId="0" xfId="1" applyNumberFormat="1" applyFont="1" applyFill="1" applyAlignment="1">
      <alignment vertical="center"/>
    </xf>
    <xf numFmtId="0" fontId="0" fillId="2" borderId="1" xfId="0" applyFill="1" applyBorder="1" applyAlignment="1">
      <alignment vertical="center"/>
    </xf>
    <xf numFmtId="0" fontId="3" fillId="2" borderId="0" xfId="0" applyFont="1" applyFill="1" applyAlignment="1">
      <alignment horizontal="left" vertical="center"/>
    </xf>
    <xf numFmtId="164" fontId="0" fillId="4" borderId="1" xfId="1" applyNumberFormat="1" applyFont="1" applyFill="1" applyBorder="1" applyAlignment="1">
      <alignment vertical="center"/>
    </xf>
    <xf numFmtId="0" fontId="0" fillId="2" borderId="0" xfId="0" applyFill="1"/>
    <xf numFmtId="0" fontId="0" fillId="2" borderId="0" xfId="0" applyFill="1" applyAlignment="1">
      <alignment horizontal="center" vertical="center"/>
    </xf>
    <xf numFmtId="0" fontId="0" fillId="2" borderId="0" xfId="0" applyFill="1" applyBorder="1" applyAlignment="1">
      <alignment horizontal="left" vertical="center"/>
    </xf>
    <xf numFmtId="0" fontId="3" fillId="2" borderId="0" xfId="0" applyFont="1" applyFill="1" applyBorder="1" applyAlignment="1">
      <alignment horizontal="left" vertical="center"/>
    </xf>
    <xf numFmtId="0" fontId="0" fillId="0" borderId="1" xfId="0" applyBorder="1" applyAlignment="1">
      <alignment horizontal="center" vertical="center"/>
    </xf>
    <xf numFmtId="0" fontId="0" fillId="6" borderId="1" xfId="0" applyFill="1" applyBorder="1" applyAlignment="1">
      <alignment horizontal="center" vertical="center"/>
    </xf>
    <xf numFmtId="0" fontId="0" fillId="6" borderId="1" xfId="0" applyFill="1" applyBorder="1" applyAlignment="1">
      <alignment vertical="center"/>
    </xf>
    <xf numFmtId="15" fontId="0" fillId="6" borderId="1" xfId="0" applyNumberFormat="1" applyFill="1" applyBorder="1" applyAlignment="1">
      <alignment horizontal="center" vertical="center"/>
    </xf>
    <xf numFmtId="0" fontId="6" fillId="6" borderId="1" xfId="3" applyFill="1" applyBorder="1" applyAlignment="1">
      <alignment vertical="center"/>
    </xf>
    <xf numFmtId="0" fontId="0" fillId="6" borderId="1" xfId="0" applyFill="1" applyBorder="1" applyAlignment="1">
      <alignment horizontal="right" vertical="center" wrapText="1"/>
    </xf>
    <xf numFmtId="0" fontId="3" fillId="5" borderId="0" xfId="0" applyFont="1" applyFill="1" applyAlignment="1">
      <alignment vertical="center"/>
    </xf>
    <xf numFmtId="0" fontId="3" fillId="2" borderId="0" xfId="0" applyFont="1" applyFill="1" applyAlignment="1">
      <alignment horizontal="left" vertical="center" indent="2"/>
    </xf>
    <xf numFmtId="0" fontId="2" fillId="3" borderId="1" xfId="0" applyFont="1" applyFill="1" applyBorder="1" applyAlignment="1">
      <alignment horizontal="center" vertical="center"/>
    </xf>
    <xf numFmtId="0" fontId="0" fillId="0" borderId="1" xfId="0" applyBorder="1" applyAlignment="1">
      <alignment horizontal="center" vertical="center"/>
    </xf>
    <xf numFmtId="0" fontId="3" fillId="7" borderId="0" xfId="0" applyFont="1" applyFill="1" applyAlignment="1">
      <alignment vertical="center"/>
    </xf>
    <xf numFmtId="0" fontId="0" fillId="7" borderId="0" xfId="0" applyFill="1" applyAlignment="1">
      <alignment vertical="center"/>
    </xf>
    <xf numFmtId="0" fontId="2" fillId="3" borderId="0" xfId="0" applyFont="1" applyFill="1" applyBorder="1" applyAlignment="1">
      <alignment horizontal="left" vertical="center"/>
    </xf>
    <xf numFmtId="164" fontId="0" fillId="2" borderId="1" xfId="1" applyNumberFormat="1" applyFont="1" applyFill="1" applyBorder="1" applyAlignment="1">
      <alignment vertical="center"/>
    </xf>
    <xf numFmtId="1" fontId="0" fillId="8" borderId="1" xfId="0" applyNumberFormat="1" applyFill="1" applyBorder="1" applyAlignment="1">
      <alignment horizontal="center"/>
    </xf>
    <xf numFmtId="0" fontId="3" fillId="10" borderId="1" xfId="0" applyFont="1" applyFill="1" applyBorder="1" applyAlignment="1">
      <alignment vertical="center"/>
    </xf>
    <xf numFmtId="0" fontId="7" fillId="2" borderId="0" xfId="0" applyFont="1" applyFill="1" applyAlignment="1">
      <alignment wrapText="1"/>
    </xf>
    <xf numFmtId="1" fontId="0" fillId="6" borderId="1" xfId="0" applyNumberFormat="1" applyFill="1" applyBorder="1" applyAlignment="1">
      <alignment horizontal="center" vertical="center"/>
    </xf>
    <xf numFmtId="1" fontId="9" fillId="9" borderId="1" xfId="0" applyNumberFormat="1" applyFont="1" applyFill="1" applyBorder="1" applyAlignment="1">
      <alignment horizontal="center"/>
    </xf>
    <xf numFmtId="0" fontId="11" fillId="2" borderId="0" xfId="0" applyFont="1" applyFill="1"/>
    <xf numFmtId="0" fontId="12" fillId="3"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0" fontId="10" fillId="4" borderId="1" xfId="0" applyFont="1" applyFill="1" applyBorder="1" applyAlignment="1">
      <alignment vertical="center" wrapText="1"/>
    </xf>
    <xf numFmtId="0" fontId="10" fillId="2" borderId="1" xfId="0" applyFont="1" applyFill="1" applyBorder="1" applyAlignment="1">
      <alignment horizontal="center" vertical="center" wrapText="1"/>
    </xf>
    <xf numFmtId="0" fontId="8" fillId="8" borderId="1" xfId="0" applyFont="1" applyFill="1" applyBorder="1" applyAlignment="1">
      <alignment horizontal="center"/>
    </xf>
    <xf numFmtId="164" fontId="8" fillId="8" borderId="1" xfId="1" applyNumberFormat="1" applyFont="1" applyFill="1" applyBorder="1" applyAlignment="1">
      <alignment horizontal="center"/>
    </xf>
    <xf numFmtId="0" fontId="0" fillId="2" borderId="1" xfId="0" applyFill="1" applyBorder="1" applyAlignment="1">
      <alignment horizontal="center" vertical="center"/>
    </xf>
    <xf numFmtId="164" fontId="8" fillId="8" borderId="1" xfId="1" applyNumberFormat="1" applyFont="1" applyFill="1" applyBorder="1" applyAlignment="1">
      <alignment horizontal="right"/>
    </xf>
    <xf numFmtId="0" fontId="3" fillId="2" borderId="0" xfId="0" applyFont="1" applyFill="1" applyAlignment="1">
      <alignment horizontal="left" vertical="center"/>
    </xf>
    <xf numFmtId="0" fontId="3" fillId="2" borderId="0" xfId="0" applyFont="1" applyFill="1" applyAlignment="1">
      <alignment horizontal="left" vertical="center" indent="2"/>
    </xf>
    <xf numFmtId="0" fontId="2" fillId="3" borderId="1" xfId="0" applyFont="1" applyFill="1" applyBorder="1" applyAlignment="1">
      <alignment horizontal="center" vertical="center"/>
    </xf>
    <xf numFmtId="0" fontId="0" fillId="0" borderId="1" xfId="0" applyBorder="1" applyAlignment="1">
      <alignment horizontal="center" vertical="center"/>
    </xf>
    <xf numFmtId="164" fontId="3" fillId="8" borderId="0" xfId="1" applyNumberFormat="1" applyFont="1" applyFill="1" applyAlignment="1">
      <alignment vertical="center"/>
    </xf>
    <xf numFmtId="0" fontId="2" fillId="3" borderId="2" xfId="0" applyFont="1" applyFill="1" applyBorder="1" applyAlignment="1">
      <alignment vertical="center" wrapText="1"/>
    </xf>
    <xf numFmtId="0" fontId="13" fillId="7" borderId="0" xfId="0" applyFont="1" applyFill="1" applyAlignment="1">
      <alignment vertical="center"/>
    </xf>
    <xf numFmtId="0" fontId="0" fillId="0" borderId="1" xfId="0" applyBorder="1" applyAlignment="1">
      <alignment horizontal="center" vertical="center"/>
    </xf>
    <xf numFmtId="0" fontId="2" fillId="3" borderId="1" xfId="0" applyFont="1" applyFill="1" applyBorder="1" applyAlignment="1">
      <alignment horizontal="center" vertical="center"/>
    </xf>
    <xf numFmtId="0" fontId="3" fillId="2" borderId="0" xfId="0" applyFont="1" applyFill="1" applyAlignment="1">
      <alignment horizontal="left" vertical="center" indent="2"/>
    </xf>
    <xf numFmtId="0" fontId="3" fillId="2" borderId="0" xfId="0" applyFont="1" applyFill="1" applyAlignment="1">
      <alignment horizontal="left" vertical="center"/>
    </xf>
    <xf numFmtId="0" fontId="0" fillId="0" borderId="2" xfId="0" applyBorder="1" applyAlignment="1">
      <alignment horizontal="center" vertical="center" wrapText="1"/>
    </xf>
    <xf numFmtId="0" fontId="0" fillId="0" borderId="1" xfId="0" applyBorder="1" applyAlignment="1">
      <alignment horizontal="center" vertical="center"/>
    </xf>
    <xf numFmtId="15" fontId="8" fillId="6" borderId="1" xfId="0" applyNumberFormat="1" applyFont="1" applyFill="1" applyBorder="1" applyAlignment="1">
      <alignment horizontal="center" vertical="center"/>
    </xf>
    <xf numFmtId="15" fontId="9" fillId="6" borderId="1" xfId="0" applyNumberFormat="1" applyFont="1" applyFill="1" applyBorder="1" applyAlignment="1">
      <alignment horizontal="center" vertical="center"/>
    </xf>
    <xf numFmtId="164" fontId="8" fillId="2" borderId="1" xfId="1" applyNumberFormat="1" applyFont="1" applyFill="1" applyBorder="1" applyAlignment="1">
      <alignment vertical="center"/>
    </xf>
    <xf numFmtId="0" fontId="0" fillId="0" borderId="1" xfId="0" applyBorder="1" applyAlignment="1">
      <alignment vertical="center" wrapText="1"/>
    </xf>
    <xf numFmtId="0" fontId="8" fillId="2" borderId="1" xfId="0" applyFont="1" applyFill="1" applyBorder="1" applyAlignment="1">
      <alignment horizontal="center" vertical="center"/>
    </xf>
    <xf numFmtId="164" fontId="8" fillId="6" borderId="1" xfId="1" applyNumberFormat="1" applyFont="1" applyFill="1" applyBorder="1" applyAlignment="1">
      <alignment horizontal="center" vertical="center"/>
    </xf>
    <xf numFmtId="0" fontId="8" fillId="0" borderId="0" xfId="0" applyFont="1" applyAlignment="1">
      <alignment vertical="center"/>
    </xf>
    <xf numFmtId="0" fontId="3" fillId="2" borderId="0" xfId="0" applyFont="1" applyFill="1" applyAlignment="1">
      <alignment horizontal="center" vertical="center"/>
    </xf>
    <xf numFmtId="0" fontId="8" fillId="6" borderId="1" xfId="0" applyFont="1" applyFill="1" applyBorder="1" applyAlignment="1">
      <alignment vertical="center"/>
    </xf>
    <xf numFmtId="0" fontId="14" fillId="6" borderId="1" xfId="3" applyFont="1" applyFill="1" applyBorder="1" applyAlignment="1">
      <alignment vertical="center"/>
    </xf>
    <xf numFmtId="0" fontId="0" fillId="2" borderId="0" xfId="0" applyFill="1" applyAlignment="1">
      <alignment vertical="center" wrapText="1"/>
    </xf>
    <xf numFmtId="164" fontId="8" fillId="4" borderId="1" xfId="1" applyNumberFormat="1" applyFont="1" applyFill="1" applyBorder="1" applyAlignment="1">
      <alignment vertical="center"/>
    </xf>
    <xf numFmtId="0" fontId="8" fillId="6" borderId="1" xfId="0" applyFont="1" applyFill="1" applyBorder="1" applyAlignment="1">
      <alignment vertical="center" wrapText="1"/>
    </xf>
    <xf numFmtId="0" fontId="8" fillId="0" borderId="1" xfId="0" applyFont="1" applyBorder="1" applyAlignment="1">
      <alignment horizontal="center" vertical="center"/>
    </xf>
    <xf numFmtId="0" fontId="7" fillId="0" borderId="0" xfId="0" applyFont="1" applyAlignment="1">
      <alignment horizontal="center" vertical="center"/>
    </xf>
    <xf numFmtId="0" fontId="8" fillId="2" borderId="0" xfId="0" applyFont="1" applyFill="1" applyAlignment="1">
      <alignment vertical="center"/>
    </xf>
    <xf numFmtId="0" fontId="3" fillId="2" borderId="0" xfId="0" applyFont="1" applyFill="1" applyBorder="1" applyAlignment="1">
      <alignment horizontal="center" vertical="center"/>
    </xf>
    <xf numFmtId="164" fontId="1" fillId="2" borderId="0" xfId="1" applyNumberFormat="1" applyFont="1" applyFill="1" applyAlignment="1">
      <alignment vertical="center"/>
    </xf>
    <xf numFmtId="164" fontId="8" fillId="0" borderId="1" xfId="1" applyNumberFormat="1" applyFont="1" applyFill="1" applyBorder="1" applyAlignment="1">
      <alignment vertical="center"/>
    </xf>
    <xf numFmtId="9" fontId="8" fillId="0" borderId="1" xfId="2" applyFont="1" applyFill="1" applyBorder="1" applyAlignment="1">
      <alignment horizontal="center" vertical="center"/>
    </xf>
    <xf numFmtId="164" fontId="8" fillId="0" borderId="0" xfId="0" applyNumberFormat="1" applyFont="1" applyAlignment="1">
      <alignment vertical="center"/>
    </xf>
    <xf numFmtId="0" fontId="14" fillId="11" borderId="1" xfId="3" applyFont="1" applyFill="1" applyBorder="1" applyAlignment="1">
      <alignment vertical="center"/>
    </xf>
    <xf numFmtId="0" fontId="8" fillId="6" borderId="1" xfId="0" applyFont="1" applyFill="1" applyBorder="1" applyAlignment="1">
      <alignment horizontal="center" vertical="center" wrapText="1"/>
    </xf>
    <xf numFmtId="0" fontId="0" fillId="0" borderId="0" xfId="0" applyAlignment="1">
      <alignment horizontal="center" vertical="center"/>
    </xf>
    <xf numFmtId="0" fontId="8" fillId="0" borderId="0" xfId="0" applyFont="1" applyAlignment="1">
      <alignment horizontal="center" vertical="center"/>
    </xf>
    <xf numFmtId="164" fontId="8" fillId="8" borderId="1" xfId="1" applyNumberFormat="1" applyFont="1" applyFill="1" applyBorder="1" applyAlignment="1"/>
    <xf numFmtId="164" fontId="8" fillId="8" borderId="1" xfId="1" applyNumberFormat="1" applyFont="1" applyFill="1" applyBorder="1" applyAlignment="1">
      <alignment horizontal="center" vertical="center"/>
    </xf>
    <xf numFmtId="0" fontId="3" fillId="2" borderId="1" xfId="0" applyFont="1" applyFill="1" applyBorder="1" applyAlignment="1">
      <alignment horizontal="center" vertical="center"/>
    </xf>
    <xf numFmtId="0" fontId="15" fillId="2" borderId="1" xfId="0" applyFont="1" applyFill="1" applyBorder="1" applyAlignment="1">
      <alignment horizontal="center" vertical="center"/>
    </xf>
    <xf numFmtId="164" fontId="8" fillId="0" borderId="1" xfId="1" applyNumberFormat="1" applyFont="1" applyBorder="1" applyAlignment="1">
      <alignment horizontal="center" vertical="center"/>
    </xf>
    <xf numFmtId="164" fontId="8" fillId="0" borderId="1" xfId="1" applyNumberFormat="1" applyFont="1" applyBorder="1" applyAlignment="1">
      <alignment vertical="center"/>
    </xf>
    <xf numFmtId="0" fontId="0" fillId="6" borderId="1" xfId="0" applyFill="1" applyBorder="1" applyAlignment="1">
      <alignment vertical="center" wrapText="1"/>
    </xf>
    <xf numFmtId="0" fontId="0" fillId="6" borderId="1" xfId="0" applyFill="1" applyBorder="1" applyAlignment="1">
      <alignment horizontal="center" vertical="center" wrapText="1"/>
    </xf>
    <xf numFmtId="0" fontId="0" fillId="11" borderId="1" xfId="0" applyFill="1" applyBorder="1" applyAlignment="1">
      <alignment horizontal="center" vertical="center"/>
    </xf>
    <xf numFmtId="15" fontId="0" fillId="11" borderId="1" xfId="0" applyNumberFormat="1" applyFill="1" applyBorder="1" applyAlignment="1">
      <alignment horizontal="center" vertical="center"/>
    </xf>
    <xf numFmtId="0" fontId="0" fillId="12" borderId="0" xfId="0" applyFill="1" applyAlignment="1">
      <alignment vertical="center"/>
    </xf>
    <xf numFmtId="164" fontId="0" fillId="6" borderId="1" xfId="1" applyNumberFormat="1" applyFont="1" applyFill="1" applyBorder="1" applyAlignment="1">
      <alignment horizontal="center" vertical="center"/>
    </xf>
    <xf numFmtId="0" fontId="13" fillId="2" borderId="0" xfId="0" applyFont="1" applyFill="1" applyAlignment="1">
      <alignment horizontal="center" vertical="center"/>
    </xf>
    <xf numFmtId="0" fontId="3" fillId="11" borderId="0" xfId="0" applyFont="1" applyFill="1" applyBorder="1" applyAlignment="1">
      <alignment horizontal="center" vertical="center"/>
    </xf>
    <xf numFmtId="0" fontId="0" fillId="11" borderId="0" xfId="0" applyFill="1" applyAlignment="1">
      <alignment vertical="center"/>
    </xf>
    <xf numFmtId="0" fontId="9" fillId="13" borderId="0" xfId="0" applyFont="1" applyFill="1" applyAlignment="1">
      <alignment vertical="center"/>
    </xf>
    <xf numFmtId="0" fontId="0" fillId="11" borderId="0" xfId="0" applyFill="1" applyAlignment="1">
      <alignment horizontal="center" vertical="center"/>
    </xf>
    <xf numFmtId="0" fontId="0" fillId="2" borderId="0" xfId="0" applyFill="1" applyBorder="1" applyAlignment="1">
      <alignment horizontal="left" vertical="center" wrapText="1"/>
    </xf>
    <xf numFmtId="0" fontId="6" fillId="11" borderId="1" xfId="3" applyFill="1" applyBorder="1" applyAlignment="1">
      <alignment vertical="center"/>
    </xf>
    <xf numFmtId="0" fontId="0" fillId="11" borderId="1" xfId="0" applyFill="1" applyBorder="1" applyAlignment="1">
      <alignment horizontal="center" vertical="center" wrapText="1"/>
    </xf>
    <xf numFmtId="9" fontId="0" fillId="11" borderId="1" xfId="2" applyFont="1" applyFill="1" applyBorder="1" applyAlignment="1">
      <alignment horizontal="center" vertical="center"/>
    </xf>
    <xf numFmtId="0" fontId="0" fillId="11" borderId="1" xfId="0" applyFill="1" applyBorder="1" applyAlignment="1">
      <alignment vertical="center"/>
    </xf>
    <xf numFmtId="15" fontId="0" fillId="11" borderId="1" xfId="0" applyNumberFormat="1" applyFill="1" applyBorder="1" applyAlignment="1">
      <alignment horizontal="left" vertical="center"/>
    </xf>
    <xf numFmtId="164" fontId="0" fillId="11" borderId="1" xfId="1" applyNumberFormat="1" applyFont="1" applyFill="1" applyBorder="1" applyAlignment="1">
      <alignment vertical="center"/>
    </xf>
    <xf numFmtId="0" fontId="3" fillId="11" borderId="0" xfId="0" applyFont="1" applyFill="1" applyAlignment="1">
      <alignment horizontal="center" vertical="center"/>
    </xf>
    <xf numFmtId="0" fontId="0" fillId="2" borderId="0" xfId="0" applyFill="1" applyAlignment="1">
      <alignment horizontal="center" vertical="center" wrapText="1"/>
    </xf>
    <xf numFmtId="0" fontId="0" fillId="0" borderId="1" xfId="0" applyBorder="1" applyAlignment="1">
      <alignment horizontal="center" vertical="center"/>
    </xf>
    <xf numFmtId="14" fontId="0" fillId="6" borderId="1" xfId="0" applyNumberFormat="1" applyFill="1" applyBorder="1" applyAlignment="1">
      <alignment horizontal="center" vertical="center"/>
    </xf>
    <xf numFmtId="1" fontId="0" fillId="6" borderId="1" xfId="0" applyNumberFormat="1" applyFill="1" applyBorder="1" applyAlignment="1">
      <alignment vertical="center"/>
    </xf>
    <xf numFmtId="0" fontId="0" fillId="14" borderId="0" xfId="0" applyFill="1" applyAlignment="1">
      <alignment vertical="center"/>
    </xf>
    <xf numFmtId="0" fontId="0" fillId="2" borderId="1" xfId="0" applyFill="1" applyBorder="1" applyAlignment="1">
      <alignment vertical="center" wrapText="1"/>
    </xf>
    <xf numFmtId="0" fontId="6" fillId="2" borderId="1" xfId="3" applyFill="1" applyBorder="1" applyAlignment="1">
      <alignment vertical="center"/>
    </xf>
    <xf numFmtId="0" fontId="0" fillId="2" borderId="1" xfId="0" applyFont="1" applyFill="1" applyBorder="1" applyAlignment="1">
      <alignment horizontal="center" vertical="center"/>
    </xf>
    <xf numFmtId="0" fontId="3" fillId="14" borderId="0" xfId="0" applyFont="1" applyFill="1" applyAlignment="1">
      <alignment vertical="center"/>
    </xf>
    <xf numFmtId="0" fontId="9" fillId="0" borderId="0" xfId="0" applyFont="1" applyAlignment="1">
      <alignment vertical="center"/>
    </xf>
    <xf numFmtId="0" fontId="0" fillId="0" borderId="0" xfId="0" applyAlignment="1">
      <alignment horizontal="right" vertical="center"/>
    </xf>
    <xf numFmtId="1" fontId="11" fillId="2" borderId="0" xfId="0" applyNumberFormat="1" applyFont="1" applyFill="1"/>
    <xf numFmtId="0" fontId="7" fillId="2" borderId="9" xfId="0" applyFont="1" applyFill="1" applyBorder="1" applyAlignment="1">
      <alignment horizontal="center" wrapText="1"/>
    </xf>
    <xf numFmtId="0" fontId="7" fillId="2" borderId="0" xfId="0" applyFont="1" applyFill="1" applyBorder="1" applyAlignment="1">
      <alignment horizontal="center" wrapText="1"/>
    </xf>
    <xf numFmtId="0" fontId="0" fillId="0" borderId="10" xfId="0" applyBorder="1"/>
    <xf numFmtId="0" fontId="2" fillId="3" borderId="11" xfId="0" applyFont="1" applyFill="1" applyBorder="1" applyAlignment="1">
      <alignment horizontal="center" vertical="center" wrapText="1"/>
    </xf>
    <xf numFmtId="0" fontId="2" fillId="3" borderId="12" xfId="0" applyFont="1" applyFill="1" applyBorder="1" applyAlignment="1">
      <alignment horizontal="center" vertical="center" wrapText="1"/>
    </xf>
    <xf numFmtId="0" fontId="3" fillId="10" borderId="11" xfId="0" applyFont="1" applyFill="1" applyBorder="1" applyAlignment="1">
      <alignment vertical="center"/>
    </xf>
    <xf numFmtId="0" fontId="0" fillId="0" borderId="10" xfId="0" applyBorder="1" applyAlignment="1">
      <alignment wrapText="1"/>
    </xf>
    <xf numFmtId="0" fontId="3" fillId="10" borderId="13" xfId="0" applyFont="1" applyFill="1" applyBorder="1" applyAlignment="1">
      <alignment vertical="center"/>
    </xf>
    <xf numFmtId="1" fontId="0" fillId="8" borderId="14" xfId="0" applyNumberFormat="1" applyFill="1" applyBorder="1" applyAlignment="1">
      <alignment horizontal="center"/>
    </xf>
    <xf numFmtId="0" fontId="0" fillId="0" borderId="15" xfId="0" applyBorder="1" applyAlignment="1">
      <alignment wrapText="1"/>
    </xf>
    <xf numFmtId="164" fontId="8" fillId="12" borderId="1" xfId="1" applyNumberFormat="1" applyFont="1" applyFill="1" applyBorder="1" applyAlignment="1">
      <alignment horizontal="right"/>
    </xf>
    <xf numFmtId="15" fontId="0" fillId="6" borderId="1" xfId="0" applyNumberFormat="1" applyFill="1" applyBorder="1" applyAlignment="1">
      <alignment horizontal="center" vertical="center" wrapText="1"/>
    </xf>
    <xf numFmtId="0" fontId="0" fillId="0" borderId="10" xfId="0" applyBorder="1" applyAlignment="1">
      <alignment vertical="center" wrapText="1"/>
    </xf>
    <xf numFmtId="0" fontId="16" fillId="11" borderId="0" xfId="0" applyFont="1" applyFill="1"/>
    <xf numFmtId="0" fontId="3" fillId="9" borderId="1" xfId="0" applyFont="1" applyFill="1" applyBorder="1" applyAlignment="1">
      <alignment horizontal="center" vertical="center" wrapText="1"/>
    </xf>
    <xf numFmtId="0" fontId="3" fillId="2" borderId="0" xfId="0" applyFont="1" applyFill="1" applyAlignment="1">
      <alignment horizontal="left" vertical="center" indent="3"/>
    </xf>
    <xf numFmtId="0" fontId="3" fillId="2" borderId="0" xfId="0" applyFont="1" applyFill="1" applyAlignment="1">
      <alignment horizontal="left" vertical="center"/>
    </xf>
    <xf numFmtId="0" fontId="3" fillId="2" borderId="0" xfId="0" applyFont="1" applyFill="1" applyAlignment="1">
      <alignment horizontal="left" vertical="center" indent="1"/>
    </xf>
    <xf numFmtId="0" fontId="3" fillId="2" borderId="0" xfId="0" applyFont="1" applyFill="1" applyAlignment="1">
      <alignment horizontal="left" vertical="center" indent="2"/>
    </xf>
    <xf numFmtId="0" fontId="8" fillId="4" borderId="1" xfId="0" applyFont="1" applyFill="1" applyBorder="1" applyAlignment="1">
      <alignment horizontal="left" vertical="center" wrapText="1"/>
    </xf>
    <xf numFmtId="0" fontId="2" fillId="3" borderId="1" xfId="0" applyFont="1" applyFill="1" applyBorder="1" applyAlignment="1">
      <alignment horizontal="center" vertical="center"/>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2" fillId="3" borderId="1" xfId="0" applyFont="1" applyFill="1" applyBorder="1" applyAlignment="1">
      <alignment horizontal="left" vertical="center" wrapText="1"/>
    </xf>
    <xf numFmtId="0" fontId="0" fillId="0" borderId="2"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0" fontId="9" fillId="0" borderId="3" xfId="0" applyFont="1" applyBorder="1" applyAlignment="1">
      <alignment horizontal="center" vertical="center" wrapText="1"/>
    </xf>
    <xf numFmtId="0" fontId="0" fillId="11" borderId="5" xfId="0" applyFill="1" applyBorder="1" applyAlignment="1">
      <alignment horizontal="center" vertical="center" wrapText="1"/>
    </xf>
    <xf numFmtId="0" fontId="0" fillId="11" borderId="0" xfId="0" applyFill="1" applyAlignment="1">
      <alignment horizontal="center" vertical="center" wrapText="1"/>
    </xf>
    <xf numFmtId="0" fontId="10" fillId="2" borderId="0" xfId="0" applyFont="1" applyFill="1" applyAlignment="1">
      <alignment horizontal="center"/>
    </xf>
    <xf numFmtId="0" fontId="7" fillId="2" borderId="2" xfId="0" applyFont="1" applyFill="1" applyBorder="1" applyAlignment="1">
      <alignment horizontal="center" wrapText="1"/>
    </xf>
    <xf numFmtId="0" fontId="7" fillId="2" borderId="3" xfId="0" applyFont="1" applyFill="1" applyBorder="1" applyAlignment="1">
      <alignment horizontal="center" wrapText="1"/>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cellXfs>
  <cellStyles count="4">
    <cellStyle name="Hipervínculo" xfId="3" builtinId="8"/>
    <cellStyle name="Millares" xfId="1" builtinId="3"/>
    <cellStyle name="Normal" xfId="0" builtinId="0"/>
    <cellStyle name="Porcentaje" xfId="2" builtinId="5"/>
  </cellStyles>
  <dxfs count="54">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6.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7.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8.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9.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jpe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512590</xdr:colOff>
      <xdr:row>33</xdr:row>
      <xdr:rowOff>122410</xdr:rowOff>
    </xdr:from>
    <xdr:to>
      <xdr:col>6</xdr:col>
      <xdr:colOff>1145002</xdr:colOff>
      <xdr:row>51</xdr:row>
      <xdr:rowOff>92802</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3890" y="14454360"/>
          <a:ext cx="8049212" cy="3285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254000</xdr:colOff>
      <xdr:row>68</xdr:row>
      <xdr:rowOff>138545</xdr:rowOff>
    </xdr:from>
    <xdr:to>
      <xdr:col>6</xdr:col>
      <xdr:colOff>630382</xdr:colOff>
      <xdr:row>82</xdr:row>
      <xdr:rowOff>127579</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25119445"/>
          <a:ext cx="7793182" cy="2567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577273</xdr:colOff>
      <xdr:row>89</xdr:row>
      <xdr:rowOff>23091</xdr:rowOff>
    </xdr:from>
    <xdr:to>
      <xdr:col>6</xdr:col>
      <xdr:colOff>812800</xdr:colOff>
      <xdr:row>113</xdr:row>
      <xdr:rowOff>16163</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8573" y="29506141"/>
          <a:ext cx="7652327" cy="4412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923635</xdr:colOff>
      <xdr:row>120</xdr:row>
      <xdr:rowOff>69274</xdr:rowOff>
    </xdr:from>
    <xdr:to>
      <xdr:col>6</xdr:col>
      <xdr:colOff>230331</xdr:colOff>
      <xdr:row>129</xdr:row>
      <xdr:rowOff>169142</xdr:rowOff>
    </xdr:to>
    <xdr:pic>
      <xdr:nvPicPr>
        <xdr:cNvPr id="5" name="Imagen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4935" y="35908674"/>
          <a:ext cx="6723496" cy="1801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512590</xdr:colOff>
      <xdr:row>33</xdr:row>
      <xdr:rowOff>122410</xdr:rowOff>
    </xdr:from>
    <xdr:to>
      <xdr:col>6</xdr:col>
      <xdr:colOff>1145002</xdr:colOff>
      <xdr:row>51</xdr:row>
      <xdr:rowOff>92802</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3890" y="14454360"/>
          <a:ext cx="8049212" cy="3285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254000</xdr:colOff>
      <xdr:row>68</xdr:row>
      <xdr:rowOff>138545</xdr:rowOff>
    </xdr:from>
    <xdr:to>
      <xdr:col>6</xdr:col>
      <xdr:colOff>630382</xdr:colOff>
      <xdr:row>82</xdr:row>
      <xdr:rowOff>127579</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24566995"/>
          <a:ext cx="7793182" cy="2567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577273</xdr:colOff>
      <xdr:row>89</xdr:row>
      <xdr:rowOff>23091</xdr:rowOff>
    </xdr:from>
    <xdr:to>
      <xdr:col>6</xdr:col>
      <xdr:colOff>812800</xdr:colOff>
      <xdr:row>113</xdr:row>
      <xdr:rowOff>16163</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8573" y="28953691"/>
          <a:ext cx="7652327" cy="4412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923635</xdr:colOff>
      <xdr:row>120</xdr:row>
      <xdr:rowOff>69274</xdr:rowOff>
    </xdr:from>
    <xdr:to>
      <xdr:col>6</xdr:col>
      <xdr:colOff>230331</xdr:colOff>
      <xdr:row>129</xdr:row>
      <xdr:rowOff>169142</xdr:rowOff>
    </xdr:to>
    <xdr:pic>
      <xdr:nvPicPr>
        <xdr:cNvPr id="5" name="Imagen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4935" y="35356224"/>
          <a:ext cx="6723496" cy="1801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512590</xdr:colOff>
      <xdr:row>33</xdr:row>
      <xdr:rowOff>122410</xdr:rowOff>
    </xdr:from>
    <xdr:to>
      <xdr:col>6</xdr:col>
      <xdr:colOff>1145002</xdr:colOff>
      <xdr:row>51</xdr:row>
      <xdr:rowOff>92802</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3890" y="14454360"/>
          <a:ext cx="8049212" cy="3285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254000</xdr:colOff>
      <xdr:row>63</xdr:row>
      <xdr:rowOff>138545</xdr:rowOff>
    </xdr:from>
    <xdr:to>
      <xdr:col>6</xdr:col>
      <xdr:colOff>630382</xdr:colOff>
      <xdr:row>77</xdr:row>
      <xdr:rowOff>127578</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21518995"/>
          <a:ext cx="7793182" cy="2567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577273</xdr:colOff>
      <xdr:row>84</xdr:row>
      <xdr:rowOff>23091</xdr:rowOff>
    </xdr:from>
    <xdr:to>
      <xdr:col>6</xdr:col>
      <xdr:colOff>812800</xdr:colOff>
      <xdr:row>108</xdr:row>
      <xdr:rowOff>16163</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8573" y="25905691"/>
          <a:ext cx="7652327" cy="4412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923635</xdr:colOff>
      <xdr:row>115</xdr:row>
      <xdr:rowOff>69274</xdr:rowOff>
    </xdr:from>
    <xdr:to>
      <xdr:col>6</xdr:col>
      <xdr:colOff>230331</xdr:colOff>
      <xdr:row>124</xdr:row>
      <xdr:rowOff>169142</xdr:rowOff>
    </xdr:to>
    <xdr:pic>
      <xdr:nvPicPr>
        <xdr:cNvPr id="5" name="Imagen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4935" y="32308224"/>
          <a:ext cx="6723496" cy="1801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512590</xdr:colOff>
      <xdr:row>33</xdr:row>
      <xdr:rowOff>122410</xdr:rowOff>
    </xdr:from>
    <xdr:to>
      <xdr:col>6</xdr:col>
      <xdr:colOff>1145002</xdr:colOff>
      <xdr:row>51</xdr:row>
      <xdr:rowOff>92802</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3890" y="14454360"/>
          <a:ext cx="8049212" cy="3285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254000</xdr:colOff>
      <xdr:row>63</xdr:row>
      <xdr:rowOff>138545</xdr:rowOff>
    </xdr:from>
    <xdr:to>
      <xdr:col>6</xdr:col>
      <xdr:colOff>630382</xdr:colOff>
      <xdr:row>77</xdr:row>
      <xdr:rowOff>127578</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21518995"/>
          <a:ext cx="7793182" cy="2567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577273</xdr:colOff>
      <xdr:row>84</xdr:row>
      <xdr:rowOff>23091</xdr:rowOff>
    </xdr:from>
    <xdr:to>
      <xdr:col>6</xdr:col>
      <xdr:colOff>812800</xdr:colOff>
      <xdr:row>108</xdr:row>
      <xdr:rowOff>16163</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8573" y="25905691"/>
          <a:ext cx="7652327" cy="4412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923635</xdr:colOff>
      <xdr:row>115</xdr:row>
      <xdr:rowOff>69274</xdr:rowOff>
    </xdr:from>
    <xdr:to>
      <xdr:col>6</xdr:col>
      <xdr:colOff>230331</xdr:colOff>
      <xdr:row>124</xdr:row>
      <xdr:rowOff>169142</xdr:rowOff>
    </xdr:to>
    <xdr:pic>
      <xdr:nvPicPr>
        <xdr:cNvPr id="5" name="Imagen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4935" y="32308224"/>
          <a:ext cx="6723496" cy="1801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512590</xdr:colOff>
      <xdr:row>33</xdr:row>
      <xdr:rowOff>122410</xdr:rowOff>
    </xdr:from>
    <xdr:to>
      <xdr:col>6</xdr:col>
      <xdr:colOff>1145002</xdr:colOff>
      <xdr:row>51</xdr:row>
      <xdr:rowOff>92803</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3890" y="14613110"/>
          <a:ext cx="8049212" cy="3285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254000</xdr:colOff>
      <xdr:row>68</xdr:row>
      <xdr:rowOff>138545</xdr:rowOff>
    </xdr:from>
    <xdr:to>
      <xdr:col>6</xdr:col>
      <xdr:colOff>630382</xdr:colOff>
      <xdr:row>82</xdr:row>
      <xdr:rowOff>127579</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24725745"/>
          <a:ext cx="7793182" cy="25671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577273</xdr:colOff>
      <xdr:row>89</xdr:row>
      <xdr:rowOff>23091</xdr:rowOff>
    </xdr:from>
    <xdr:to>
      <xdr:col>6</xdr:col>
      <xdr:colOff>812800</xdr:colOff>
      <xdr:row>113</xdr:row>
      <xdr:rowOff>16164</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8573" y="29112441"/>
          <a:ext cx="7652327" cy="44126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923635</xdr:colOff>
      <xdr:row>120</xdr:row>
      <xdr:rowOff>69274</xdr:rowOff>
    </xdr:from>
    <xdr:to>
      <xdr:col>6</xdr:col>
      <xdr:colOff>230331</xdr:colOff>
      <xdr:row>129</xdr:row>
      <xdr:rowOff>169143</xdr:rowOff>
    </xdr:to>
    <xdr:pic>
      <xdr:nvPicPr>
        <xdr:cNvPr id="5" name="Imagen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4935" y="35514974"/>
          <a:ext cx="6723496" cy="18016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512590</xdr:colOff>
      <xdr:row>33</xdr:row>
      <xdr:rowOff>122410</xdr:rowOff>
    </xdr:from>
    <xdr:to>
      <xdr:col>6</xdr:col>
      <xdr:colOff>1145002</xdr:colOff>
      <xdr:row>51</xdr:row>
      <xdr:rowOff>92803</xdr:rowOff>
    </xdr:to>
    <xdr:pic>
      <xdr:nvPicPr>
        <xdr:cNvPr id="14" name="Imagen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5045" y="14484955"/>
          <a:ext cx="8056139" cy="3295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254000</xdr:colOff>
      <xdr:row>68</xdr:row>
      <xdr:rowOff>138545</xdr:rowOff>
    </xdr:from>
    <xdr:to>
      <xdr:col>6</xdr:col>
      <xdr:colOff>630382</xdr:colOff>
      <xdr:row>82</xdr:row>
      <xdr:rowOff>127578</xdr:rowOff>
    </xdr:to>
    <xdr:pic>
      <xdr:nvPicPr>
        <xdr:cNvPr id="15" name="Imagen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6455" y="20158363"/>
          <a:ext cx="7800109" cy="2575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577273</xdr:colOff>
      <xdr:row>89</xdr:row>
      <xdr:rowOff>23091</xdr:rowOff>
    </xdr:from>
    <xdr:to>
      <xdr:col>6</xdr:col>
      <xdr:colOff>812800</xdr:colOff>
      <xdr:row>113</xdr:row>
      <xdr:rowOff>16163</xdr:rowOff>
    </xdr:to>
    <xdr:pic>
      <xdr:nvPicPr>
        <xdr:cNvPr id="16" name="Imagen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728" y="25965727"/>
          <a:ext cx="7659254" cy="4426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923635</xdr:colOff>
      <xdr:row>120</xdr:row>
      <xdr:rowOff>69274</xdr:rowOff>
    </xdr:from>
    <xdr:to>
      <xdr:col>6</xdr:col>
      <xdr:colOff>230331</xdr:colOff>
      <xdr:row>129</xdr:row>
      <xdr:rowOff>169142</xdr:rowOff>
    </xdr:to>
    <xdr:pic>
      <xdr:nvPicPr>
        <xdr:cNvPr id="17" name="Imagen 1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6090" y="32385001"/>
          <a:ext cx="6730423" cy="1808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512590</xdr:colOff>
      <xdr:row>33</xdr:row>
      <xdr:rowOff>122410</xdr:rowOff>
    </xdr:from>
    <xdr:to>
      <xdr:col>6</xdr:col>
      <xdr:colOff>1145002</xdr:colOff>
      <xdr:row>51</xdr:row>
      <xdr:rowOff>92802</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3890" y="14454360"/>
          <a:ext cx="8049212" cy="3285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254000</xdr:colOff>
      <xdr:row>68</xdr:row>
      <xdr:rowOff>138545</xdr:rowOff>
    </xdr:from>
    <xdr:to>
      <xdr:col>6</xdr:col>
      <xdr:colOff>630382</xdr:colOff>
      <xdr:row>82</xdr:row>
      <xdr:rowOff>127578</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21518995"/>
          <a:ext cx="7793182" cy="2567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577273</xdr:colOff>
      <xdr:row>89</xdr:row>
      <xdr:rowOff>23091</xdr:rowOff>
    </xdr:from>
    <xdr:to>
      <xdr:col>6</xdr:col>
      <xdr:colOff>812800</xdr:colOff>
      <xdr:row>113</xdr:row>
      <xdr:rowOff>16163</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8573" y="25905691"/>
          <a:ext cx="7652327" cy="4412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923635</xdr:colOff>
      <xdr:row>120</xdr:row>
      <xdr:rowOff>69274</xdr:rowOff>
    </xdr:from>
    <xdr:to>
      <xdr:col>6</xdr:col>
      <xdr:colOff>230331</xdr:colOff>
      <xdr:row>129</xdr:row>
      <xdr:rowOff>153267</xdr:rowOff>
    </xdr:to>
    <xdr:pic>
      <xdr:nvPicPr>
        <xdr:cNvPr id="5" name="Imagen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4935" y="32308224"/>
          <a:ext cx="6723496" cy="1801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512590</xdr:colOff>
      <xdr:row>33</xdr:row>
      <xdr:rowOff>122410</xdr:rowOff>
    </xdr:from>
    <xdr:to>
      <xdr:col>6</xdr:col>
      <xdr:colOff>1145002</xdr:colOff>
      <xdr:row>51</xdr:row>
      <xdr:rowOff>92801</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3890" y="14454360"/>
          <a:ext cx="8049212" cy="3285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254000</xdr:colOff>
      <xdr:row>72</xdr:row>
      <xdr:rowOff>138545</xdr:rowOff>
    </xdr:from>
    <xdr:to>
      <xdr:col>6</xdr:col>
      <xdr:colOff>630382</xdr:colOff>
      <xdr:row>86</xdr:row>
      <xdr:rowOff>127578</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21518995"/>
          <a:ext cx="7793182" cy="2567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577273</xdr:colOff>
      <xdr:row>93</xdr:row>
      <xdr:rowOff>23091</xdr:rowOff>
    </xdr:from>
    <xdr:to>
      <xdr:col>6</xdr:col>
      <xdr:colOff>812800</xdr:colOff>
      <xdr:row>117</xdr:row>
      <xdr:rowOff>16163</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8573" y="25905691"/>
          <a:ext cx="7652327" cy="4412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923635</xdr:colOff>
      <xdr:row>124</xdr:row>
      <xdr:rowOff>69274</xdr:rowOff>
    </xdr:from>
    <xdr:to>
      <xdr:col>6</xdr:col>
      <xdr:colOff>230331</xdr:colOff>
      <xdr:row>133</xdr:row>
      <xdr:rowOff>169142</xdr:rowOff>
    </xdr:to>
    <xdr:pic>
      <xdr:nvPicPr>
        <xdr:cNvPr id="5" name="Imagen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64935" y="32308224"/>
          <a:ext cx="6723496" cy="1801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512590</xdr:colOff>
      <xdr:row>33</xdr:row>
      <xdr:rowOff>122410</xdr:rowOff>
    </xdr:from>
    <xdr:to>
      <xdr:col>6</xdr:col>
      <xdr:colOff>1564102</xdr:colOff>
      <xdr:row>51</xdr:row>
      <xdr:rowOff>92802</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3890" y="14454360"/>
          <a:ext cx="8049212" cy="3285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254000</xdr:colOff>
      <xdr:row>63</xdr:row>
      <xdr:rowOff>138545</xdr:rowOff>
    </xdr:from>
    <xdr:to>
      <xdr:col>5</xdr:col>
      <xdr:colOff>374070</xdr:colOff>
      <xdr:row>73</xdr:row>
      <xdr:rowOff>171450</xdr:rowOff>
    </xdr:to>
    <xdr:pic>
      <xdr:nvPicPr>
        <xdr:cNvPr id="3" name="Imagen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17816945"/>
          <a:ext cx="5968420" cy="18744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577273</xdr:colOff>
      <xdr:row>84</xdr:row>
      <xdr:rowOff>23091</xdr:rowOff>
    </xdr:from>
    <xdr:to>
      <xdr:col>6</xdr:col>
      <xdr:colOff>1193800</xdr:colOff>
      <xdr:row>108</xdr:row>
      <xdr:rowOff>16163</xdr:rowOff>
    </xdr:to>
    <xdr:pic>
      <xdr:nvPicPr>
        <xdr:cNvPr id="4"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8573" y="25905691"/>
          <a:ext cx="7652327" cy="4412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62924</xdr:rowOff>
    </xdr:from>
    <xdr:to>
      <xdr:col>4</xdr:col>
      <xdr:colOff>1511300</xdr:colOff>
      <xdr:row>122</xdr:row>
      <xdr:rowOff>136126</xdr:rowOff>
    </xdr:to>
    <xdr:pic>
      <xdr:nvPicPr>
        <xdr:cNvPr id="5" name="Imagen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7317124"/>
          <a:ext cx="6032500" cy="1546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398561</xdr:colOff>
      <xdr:row>54</xdr:row>
      <xdr:rowOff>76200</xdr:rowOff>
    </xdr:from>
    <xdr:to>
      <xdr:col>4</xdr:col>
      <xdr:colOff>654050</xdr:colOff>
      <xdr:row>54</xdr:row>
      <xdr:rowOff>4465046</xdr:rowOff>
    </xdr:to>
    <xdr:pic>
      <xdr:nvPicPr>
        <xdr:cNvPr id="6" name="Imagen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97161" y="15125700"/>
          <a:ext cx="3278089" cy="438884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mailto:info@anh.gov.co" TargetMode="External"/><Relationship Id="rId7" Type="http://schemas.openxmlformats.org/officeDocument/2006/relationships/hyperlink" Target="mailto:info@nacecolombia.com" TargetMode="External"/><Relationship Id="rId2" Type="http://schemas.openxmlformats.org/officeDocument/2006/relationships/hyperlink" Target="mailto:unicieo@unicieo.edu.co" TargetMode="External"/><Relationship Id="rId1" Type="http://schemas.openxmlformats.org/officeDocument/2006/relationships/hyperlink" Target="mailto:doctorhenao@gmail.com" TargetMode="External"/><Relationship Id="rId6" Type="http://schemas.openxmlformats.org/officeDocument/2006/relationships/hyperlink" Target="mailto:sb@bogotaplazahotel.com" TargetMode="External"/><Relationship Id="rId11" Type="http://schemas.openxmlformats.org/officeDocument/2006/relationships/comments" Target="../comments1.xml"/><Relationship Id="rId5" Type="http://schemas.openxmlformats.org/officeDocument/2006/relationships/hyperlink" Target="mailto:monicajay@mjcomunicacionessai.com" TargetMode="External"/><Relationship Id="rId10" Type="http://schemas.openxmlformats.org/officeDocument/2006/relationships/vmlDrawing" Target="../drawings/vmlDrawing1.vml"/><Relationship Id="rId4" Type="http://schemas.openxmlformats.org/officeDocument/2006/relationships/hyperlink" Target="mailto:doctorhanao@gmail.com"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mailto:jnates@colombiagames.com" TargetMode="External"/><Relationship Id="rId7" Type="http://schemas.openxmlformats.org/officeDocument/2006/relationships/drawing" Target="../drawings/drawing2.xml"/><Relationship Id="rId2" Type="http://schemas.openxmlformats.org/officeDocument/2006/relationships/hyperlink" Target="mailto:daniel.jimenez@domoti-sas.com" TargetMode="External"/><Relationship Id="rId1" Type="http://schemas.openxmlformats.org/officeDocument/2006/relationships/hyperlink" Target="mailto:mile.castano@inalambria.com" TargetMode="External"/><Relationship Id="rId6" Type="http://schemas.openxmlformats.org/officeDocument/2006/relationships/printerSettings" Target="../printerSettings/printerSettings2.bin"/><Relationship Id="rId5" Type="http://schemas.openxmlformats.org/officeDocument/2006/relationships/hyperlink" Target="mailto:juan.rueda@ipalmera.com" TargetMode="External"/><Relationship Id="rId4" Type="http://schemas.openxmlformats.org/officeDocument/2006/relationships/hyperlink" Target="mailto:alejo@techtivo.com" TargetMode="External"/><Relationship Id="rId9" Type="http://schemas.openxmlformats.org/officeDocument/2006/relationships/comments" Target="../comments2.xml"/></Relationships>
</file>

<file path=xl/worksheets/_rels/sheet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mailto:sofia@grability.com" TargetMode="External"/><Relationship Id="rId7" Type="http://schemas.openxmlformats.org/officeDocument/2006/relationships/vmlDrawing" Target="../drawings/vmlDrawing3.vml"/><Relationship Id="rId2" Type="http://schemas.openxmlformats.org/officeDocument/2006/relationships/hyperlink" Target="mailto:alejandro.lopez2@grunenthal.com" TargetMode="External"/><Relationship Id="rId1" Type="http://schemas.openxmlformats.org/officeDocument/2006/relationships/hyperlink" Target="mailto:alejandro.lopez2@grunenthal.com"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mailto:silvia.sarmiento@diageo.com"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8" Type="http://schemas.openxmlformats.org/officeDocument/2006/relationships/hyperlink" Target="mailto:juan@ledogmarketing.com" TargetMode="External"/><Relationship Id="rId3" Type="http://schemas.openxmlformats.org/officeDocument/2006/relationships/hyperlink" Target="mailto:carlos.escarpa@ecosistecservicios.com" TargetMode="External"/><Relationship Id="rId7" Type="http://schemas.openxmlformats.org/officeDocument/2006/relationships/hyperlink" Target="mailto:juan.ruiz@imagendigital.co" TargetMode="External"/><Relationship Id="rId12" Type="http://schemas.openxmlformats.org/officeDocument/2006/relationships/comments" Target="../comments5.xml"/><Relationship Id="rId2" Type="http://schemas.openxmlformats.org/officeDocument/2006/relationships/hyperlink" Target="mailto:mercadeo@elretirobogota.com" TargetMode="External"/><Relationship Id="rId1" Type="http://schemas.openxmlformats.org/officeDocument/2006/relationships/hyperlink" Target="mailto:leonardo.pico@zonafest.co" TargetMode="External"/><Relationship Id="rId6" Type="http://schemas.openxmlformats.org/officeDocument/2006/relationships/hyperlink" Target="mailto:ezayas@blackberry.com" TargetMode="External"/><Relationship Id="rId11" Type="http://schemas.openxmlformats.org/officeDocument/2006/relationships/vmlDrawing" Target="../drawings/vmlDrawing5.vml"/><Relationship Id="rId5" Type="http://schemas.openxmlformats.org/officeDocument/2006/relationships/hyperlink" Target="mailto:rafael.olvera@nokia.com" TargetMode="External"/><Relationship Id="rId10" Type="http://schemas.openxmlformats.org/officeDocument/2006/relationships/drawing" Target="../drawings/drawing5.xml"/><Relationship Id="rId4" Type="http://schemas.openxmlformats.org/officeDocument/2006/relationships/hyperlink" Target="mailto:luise@colmedica.com"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mailto:p@viuoutdoor.com" TargetMode="External"/><Relationship Id="rId3" Type="http://schemas.openxmlformats.org/officeDocument/2006/relationships/hyperlink" Target="mailto:comercialtut@tutstudio.com" TargetMode="External"/><Relationship Id="rId7" Type="http://schemas.openxmlformats.org/officeDocument/2006/relationships/hyperlink" Target="mailto:lenny.rojas@oruga.com.co" TargetMode="External"/><Relationship Id="rId12" Type="http://schemas.openxmlformats.org/officeDocument/2006/relationships/comments" Target="../comments6.xml"/><Relationship Id="rId2" Type="http://schemas.openxmlformats.org/officeDocument/2006/relationships/hyperlink" Target="mailto:gerenciabiobell@gmail.com" TargetMode="External"/><Relationship Id="rId1" Type="http://schemas.openxmlformats.org/officeDocument/2006/relationships/hyperlink" Target="mailto:comercialtut@tutstudio.com" TargetMode="External"/><Relationship Id="rId6" Type="http://schemas.openxmlformats.org/officeDocument/2006/relationships/hyperlink" Target="mailto:juan@auxo.co" TargetMode="External"/><Relationship Id="rId11" Type="http://schemas.openxmlformats.org/officeDocument/2006/relationships/vmlDrawing" Target="../drawings/vmlDrawing6.vml"/><Relationship Id="rId5" Type="http://schemas.openxmlformats.org/officeDocument/2006/relationships/hyperlink" Target="mailto:servicioalcliente@cpccolombia.org" TargetMode="External"/><Relationship Id="rId10" Type="http://schemas.openxmlformats.org/officeDocument/2006/relationships/drawing" Target="../drawings/drawing6.xml"/><Relationship Id="rId4" Type="http://schemas.openxmlformats.org/officeDocument/2006/relationships/hyperlink" Target="mailto:a@brainz.co"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mailto:jhofeloto@41gu5.com" TargetMode="External"/><Relationship Id="rId13" Type="http://schemas.openxmlformats.org/officeDocument/2006/relationships/comments" Target="../comments7.xml"/><Relationship Id="rId3" Type="http://schemas.openxmlformats.org/officeDocument/2006/relationships/hyperlink" Target="mailto:jhofeloto@41gu5.com" TargetMode="External"/><Relationship Id="rId7" Type="http://schemas.openxmlformats.org/officeDocument/2006/relationships/hyperlink" Target="mailto:jhofeloto@41gu5.com" TargetMode="External"/><Relationship Id="rId12" Type="http://schemas.openxmlformats.org/officeDocument/2006/relationships/vmlDrawing" Target="../drawings/vmlDrawing7.vml"/><Relationship Id="rId2" Type="http://schemas.openxmlformats.org/officeDocument/2006/relationships/hyperlink" Target="mailto:jhofeloto@41gu5.com" TargetMode="External"/><Relationship Id="rId1" Type="http://schemas.openxmlformats.org/officeDocument/2006/relationships/hyperlink" Target="mailto:jhofeloto@41gu5.com" TargetMode="External"/><Relationship Id="rId6" Type="http://schemas.openxmlformats.org/officeDocument/2006/relationships/hyperlink" Target="mailto:jhofeloto@41gu5.com" TargetMode="External"/><Relationship Id="rId11" Type="http://schemas.openxmlformats.org/officeDocument/2006/relationships/drawing" Target="../drawings/drawing7.xml"/><Relationship Id="rId5" Type="http://schemas.openxmlformats.org/officeDocument/2006/relationships/hyperlink" Target="mailto:jhofeloto@41gu5.com" TargetMode="External"/><Relationship Id="rId10" Type="http://schemas.openxmlformats.org/officeDocument/2006/relationships/printerSettings" Target="../printerSettings/printerSettings7.bin"/><Relationship Id="rId4" Type="http://schemas.openxmlformats.org/officeDocument/2006/relationships/hyperlink" Target="mailto:catalina.leyton@alcanosesp.com" TargetMode="External"/><Relationship Id="rId9" Type="http://schemas.openxmlformats.org/officeDocument/2006/relationships/hyperlink" Target="mailto:jhofeloto@41gu5.com"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info@alcalacomunicaciones.com" TargetMode="External"/><Relationship Id="rId1" Type="http://schemas.openxmlformats.org/officeDocument/2006/relationships/hyperlink" Target="mailto:jeronima@sandinoeditores.com"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50"/>
  <sheetViews>
    <sheetView topLeftCell="G8" zoomScale="84" zoomScaleNormal="100" workbookViewId="0">
      <selection activeCell="L13" sqref="L13"/>
    </sheetView>
  </sheetViews>
  <sheetFormatPr baseColWidth="10" defaultColWidth="11.42578125" defaultRowHeight="15" x14ac:dyDescent="0.25"/>
  <cols>
    <col min="1" max="1" width="3.42578125" style="3" customWidth="1"/>
    <col min="2" max="2" width="18" style="1" customWidth="1"/>
    <col min="3" max="3" width="20.85546875" style="1" customWidth="1"/>
    <col min="4" max="7" width="22.42578125" style="1" customWidth="1"/>
    <col min="8" max="8" width="15.7109375" style="1" customWidth="1"/>
    <col min="9" max="9" width="17.28515625" style="1" customWidth="1"/>
    <col min="10" max="10" width="23.85546875" style="1" customWidth="1"/>
    <col min="11" max="11" width="21.85546875" style="1" customWidth="1"/>
    <col min="12" max="12" width="28.5703125" style="1" customWidth="1"/>
    <col min="13" max="13" width="20.42578125" style="1" customWidth="1"/>
    <col min="14" max="14" width="18.140625" style="1" bestFit="1" customWidth="1"/>
    <col min="15" max="15" width="17.28515625" style="1" customWidth="1"/>
    <col min="16" max="16" width="14.5703125" style="1" customWidth="1"/>
    <col min="17" max="17" width="16" style="1" customWidth="1"/>
    <col min="18" max="18" width="15.42578125" style="1" customWidth="1"/>
    <col min="19" max="19" width="20.85546875" style="1" bestFit="1" customWidth="1"/>
    <col min="20" max="20" width="14.85546875" style="1" customWidth="1"/>
    <col min="21" max="21" width="26" style="1" customWidth="1"/>
    <col min="22" max="16384" width="11.42578125" style="1"/>
  </cols>
  <sheetData>
    <row r="1" spans="1:47" s="3" customFormat="1" x14ac:dyDescent="0.25"/>
    <row r="2" spans="1:47" s="3" customFormat="1" x14ac:dyDescent="0.25">
      <c r="B2" s="138" t="s">
        <v>0</v>
      </c>
      <c r="C2" s="138"/>
      <c r="D2" s="138"/>
      <c r="E2" s="138"/>
      <c r="F2" s="138"/>
      <c r="G2" s="138"/>
    </row>
    <row r="3" spans="1:47" s="3" customFormat="1" x14ac:dyDescent="0.25">
      <c r="B3" s="139" t="s">
        <v>1</v>
      </c>
      <c r="C3" s="139"/>
      <c r="D3" s="139"/>
      <c r="E3" s="139"/>
      <c r="F3" s="139"/>
      <c r="G3" s="139"/>
    </row>
    <row r="4" spans="1:47" s="3" customFormat="1" x14ac:dyDescent="0.25">
      <c r="B4" s="140" t="s">
        <v>2</v>
      </c>
      <c r="C4" s="140"/>
      <c r="D4" s="140"/>
      <c r="E4" s="140"/>
      <c r="F4" s="140"/>
      <c r="G4" s="140"/>
    </row>
    <row r="5" spans="1:47" s="3" customFormat="1" x14ac:dyDescent="0.25">
      <c r="B5" s="56"/>
      <c r="C5" s="56"/>
      <c r="D5" s="56"/>
      <c r="E5" s="56"/>
      <c r="F5" s="56"/>
      <c r="G5" s="56"/>
    </row>
    <row r="6" spans="1:47" s="3" customFormat="1" ht="15.75" x14ac:dyDescent="0.25">
      <c r="B6" s="53" t="s">
        <v>27</v>
      </c>
      <c r="C6" s="29"/>
      <c r="D6" s="30"/>
      <c r="E6" s="30"/>
      <c r="F6" s="30"/>
      <c r="G6" s="30"/>
      <c r="H6" s="6" t="s">
        <v>9</v>
      </c>
    </row>
    <row r="7" spans="1:47" ht="113.1" customHeight="1" x14ac:dyDescent="0.25">
      <c r="B7" s="4" t="s">
        <v>7</v>
      </c>
      <c r="C7" s="4" t="s">
        <v>32</v>
      </c>
      <c r="D7" s="141" t="s">
        <v>71</v>
      </c>
      <c r="E7" s="141"/>
      <c r="F7" s="141"/>
      <c r="G7" s="141"/>
      <c r="H7" s="45"/>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row>
    <row r="8" spans="1:47" s="3" customFormat="1" x14ac:dyDescent="0.25"/>
    <row r="9" spans="1:47" ht="60" x14ac:dyDescent="0.25">
      <c r="B9" s="55" t="s">
        <v>22</v>
      </c>
      <c r="C9" s="142" t="s">
        <v>8</v>
      </c>
      <c r="D9" s="142"/>
      <c r="E9" s="142"/>
      <c r="F9" s="142"/>
      <c r="G9" s="142"/>
      <c r="H9" s="6" t="s">
        <v>54</v>
      </c>
      <c r="I9" s="6" t="s">
        <v>10</v>
      </c>
      <c r="J9" s="6" t="s">
        <v>15</v>
      </c>
      <c r="K9" s="6" t="s">
        <v>16</v>
      </c>
      <c r="L9" s="6" t="s">
        <v>17</v>
      </c>
      <c r="M9" s="6" t="s">
        <v>11</v>
      </c>
      <c r="N9" s="6" t="s">
        <v>12</v>
      </c>
      <c r="O9" s="6" t="s">
        <v>13</v>
      </c>
      <c r="P9" s="6" t="s">
        <v>28</v>
      </c>
      <c r="Q9" s="6" t="s">
        <v>14</v>
      </c>
      <c r="R9" s="6" t="s">
        <v>35</v>
      </c>
      <c r="S9" s="6" t="s">
        <v>18</v>
      </c>
      <c r="T9" s="6" t="s">
        <v>19</v>
      </c>
      <c r="U9" s="6" t="s">
        <v>20</v>
      </c>
      <c r="V9" s="10"/>
      <c r="W9" s="10"/>
      <c r="X9" s="10"/>
      <c r="Y9" s="10"/>
      <c r="Z9" s="10"/>
      <c r="AA9" s="10"/>
      <c r="AB9" s="10"/>
      <c r="AC9" s="10"/>
      <c r="AD9" s="3"/>
      <c r="AE9" s="3"/>
      <c r="AF9" s="3"/>
      <c r="AG9" s="3"/>
      <c r="AH9" s="3"/>
      <c r="AI9" s="3"/>
      <c r="AJ9" s="3"/>
      <c r="AK9" s="3"/>
      <c r="AL9" s="3"/>
      <c r="AM9" s="3"/>
      <c r="AN9" s="3"/>
      <c r="AO9" s="3"/>
      <c r="AP9" s="3"/>
      <c r="AQ9" s="3"/>
      <c r="AR9" s="3"/>
      <c r="AS9" s="3"/>
      <c r="AT9" s="3"/>
      <c r="AU9" s="3"/>
    </row>
    <row r="10" spans="1:47" ht="48" customHeight="1" x14ac:dyDescent="0.25">
      <c r="B10" s="4" t="s">
        <v>3</v>
      </c>
      <c r="C10" s="143" t="s">
        <v>293</v>
      </c>
      <c r="D10" s="144"/>
      <c r="E10" s="144"/>
      <c r="F10" s="144"/>
      <c r="G10" s="145"/>
      <c r="H10" s="59" t="s">
        <v>80</v>
      </c>
      <c r="I10" s="59" t="s">
        <v>80</v>
      </c>
      <c r="J10" s="32">
        <v>99180000</v>
      </c>
      <c r="K10" s="9">
        <v>0.03</v>
      </c>
      <c r="L10" s="14">
        <f t="shared" ref="L10:L15" si="0">+J10*K10</f>
        <v>2975400</v>
      </c>
      <c r="M10" s="63" t="s">
        <v>294</v>
      </c>
      <c r="N10" s="20" t="s">
        <v>295</v>
      </c>
      <c r="O10" s="22">
        <v>41500</v>
      </c>
      <c r="P10" s="20" t="s">
        <v>80</v>
      </c>
      <c r="Q10" s="22">
        <v>41670</v>
      </c>
      <c r="R10" s="20" t="s">
        <v>80</v>
      </c>
      <c r="S10" s="21" t="s">
        <v>296</v>
      </c>
      <c r="T10" s="21">
        <v>3013471419</v>
      </c>
      <c r="U10" s="23" t="s">
        <v>297</v>
      </c>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row>
    <row r="11" spans="1:47" ht="48" customHeight="1" x14ac:dyDescent="0.25">
      <c r="B11" s="4" t="s">
        <v>4</v>
      </c>
      <c r="C11" s="143" t="s">
        <v>298</v>
      </c>
      <c r="D11" s="144"/>
      <c r="E11" s="144"/>
      <c r="F11" s="144"/>
      <c r="G11" s="145"/>
      <c r="H11" s="59" t="s">
        <v>80</v>
      </c>
      <c r="I11" s="59" t="s">
        <v>80</v>
      </c>
      <c r="J11" s="32">
        <v>22000000</v>
      </c>
      <c r="K11" s="9">
        <v>0.03</v>
      </c>
      <c r="L11" s="14">
        <f t="shared" si="0"/>
        <v>660000</v>
      </c>
      <c r="M11" s="63" t="s">
        <v>299</v>
      </c>
      <c r="N11" s="20" t="s">
        <v>300</v>
      </c>
      <c r="O11" s="22">
        <v>40940</v>
      </c>
      <c r="P11" s="20" t="s">
        <v>239</v>
      </c>
      <c r="Q11" s="22">
        <v>41719</v>
      </c>
      <c r="R11" s="20" t="s">
        <v>239</v>
      </c>
      <c r="S11" s="21" t="s">
        <v>301</v>
      </c>
      <c r="T11" s="24">
        <v>7437919</v>
      </c>
      <c r="U11" s="23" t="s">
        <v>302</v>
      </c>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row>
    <row r="12" spans="1:47" ht="48" customHeight="1" x14ac:dyDescent="0.25">
      <c r="A12" s="114"/>
      <c r="B12" s="4" t="s">
        <v>5</v>
      </c>
      <c r="C12" s="143" t="s">
        <v>303</v>
      </c>
      <c r="D12" s="144"/>
      <c r="E12" s="144"/>
      <c r="F12" s="144"/>
      <c r="G12" s="145"/>
      <c r="H12" s="59" t="s">
        <v>80</v>
      </c>
      <c r="I12" s="59" t="s">
        <v>239</v>
      </c>
      <c r="J12" s="32">
        <v>18732258558</v>
      </c>
      <c r="K12" s="9">
        <v>0.97</v>
      </c>
      <c r="L12" s="14">
        <f t="shared" si="0"/>
        <v>18170290801.259998</v>
      </c>
      <c r="M12" s="63" t="s">
        <v>304</v>
      </c>
      <c r="N12" s="92" t="s">
        <v>305</v>
      </c>
      <c r="O12" s="22">
        <v>41547</v>
      </c>
      <c r="P12" s="22" t="s">
        <v>239</v>
      </c>
      <c r="Q12" s="22">
        <v>41820</v>
      </c>
      <c r="R12" s="20" t="s">
        <v>239</v>
      </c>
      <c r="S12" s="21" t="s">
        <v>306</v>
      </c>
      <c r="T12" s="24">
        <v>5931717</v>
      </c>
      <c r="U12" s="23" t="s">
        <v>307</v>
      </c>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row>
    <row r="13" spans="1:47" ht="48" customHeight="1" x14ac:dyDescent="0.25">
      <c r="B13" s="4" t="s">
        <v>6</v>
      </c>
      <c r="C13" s="143"/>
      <c r="D13" s="144"/>
      <c r="E13" s="144"/>
      <c r="F13" s="144"/>
      <c r="G13" s="145"/>
      <c r="H13" s="2"/>
      <c r="I13" s="2"/>
      <c r="J13" s="8"/>
      <c r="K13" s="9"/>
      <c r="L13" s="14">
        <f t="shared" si="0"/>
        <v>0</v>
      </c>
      <c r="M13" s="12"/>
      <c r="N13" s="12"/>
      <c r="O13" s="12"/>
      <c r="P13" s="12"/>
      <c r="Q13" s="12"/>
      <c r="R13" s="12"/>
      <c r="S13" s="12"/>
      <c r="T13" s="12"/>
      <c r="U13" s="12"/>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row>
    <row r="14" spans="1:47" ht="48" customHeight="1" x14ac:dyDescent="0.25">
      <c r="B14" s="4" t="s">
        <v>29</v>
      </c>
      <c r="C14" s="143"/>
      <c r="D14" s="144"/>
      <c r="E14" s="144"/>
      <c r="F14" s="144"/>
      <c r="G14" s="145"/>
      <c r="H14" s="2"/>
      <c r="I14" s="2"/>
      <c r="J14" s="8"/>
      <c r="K14" s="9"/>
      <c r="L14" s="14">
        <f t="shared" si="0"/>
        <v>0</v>
      </c>
      <c r="M14" s="12"/>
      <c r="N14" s="12"/>
      <c r="O14" s="12"/>
      <c r="P14" s="12"/>
      <c r="Q14" s="12"/>
      <c r="R14" s="12"/>
      <c r="S14" s="12"/>
      <c r="T14" s="12"/>
      <c r="U14" s="12"/>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row>
    <row r="15" spans="1:47" ht="48" customHeight="1" x14ac:dyDescent="0.25">
      <c r="B15" s="4" t="s">
        <v>30</v>
      </c>
      <c r="C15" s="143"/>
      <c r="D15" s="144"/>
      <c r="E15" s="144"/>
      <c r="F15" s="144"/>
      <c r="G15" s="145"/>
      <c r="H15" s="2"/>
      <c r="I15" s="2"/>
      <c r="J15" s="8"/>
      <c r="K15" s="9"/>
      <c r="L15" s="14">
        <f t="shared" si="0"/>
        <v>0</v>
      </c>
      <c r="M15" s="12"/>
      <c r="N15" s="12"/>
      <c r="O15" s="12"/>
      <c r="P15" s="12"/>
      <c r="Q15" s="12"/>
      <c r="R15" s="12"/>
      <c r="S15" s="12"/>
      <c r="T15" s="12"/>
      <c r="U15" s="12"/>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row>
    <row r="16" spans="1:47" x14ac:dyDescent="0.25">
      <c r="B16" s="3"/>
      <c r="C16" s="3"/>
      <c r="D16" s="3"/>
      <c r="E16" s="3"/>
      <c r="F16" s="3"/>
      <c r="G16" s="3"/>
      <c r="H16" s="3"/>
      <c r="I16" s="3"/>
      <c r="J16" s="3"/>
      <c r="K16" s="3"/>
      <c r="L16" s="7">
        <f>SUM(L10:L15)</f>
        <v>18173926201.259998</v>
      </c>
      <c r="M16" s="3"/>
      <c r="N16" s="3"/>
      <c r="O16" s="3"/>
      <c r="P16" s="3"/>
      <c r="Q16" s="3"/>
      <c r="R16" s="3"/>
      <c r="S16" s="3"/>
      <c r="T16" s="3"/>
      <c r="U16" s="3"/>
      <c r="V16" s="3"/>
      <c r="W16" s="3"/>
      <c r="X16" s="3"/>
      <c r="Y16" s="3"/>
      <c r="Z16" s="3"/>
      <c r="AA16" s="3"/>
      <c r="AB16" s="3"/>
      <c r="AC16" s="3"/>
      <c r="AD16" s="3"/>
      <c r="AE16" s="3"/>
      <c r="AF16" s="3"/>
      <c r="AG16" s="3"/>
      <c r="AH16" s="3"/>
    </row>
    <row r="17" spans="2:37" x14ac:dyDescent="0.25">
      <c r="B17" s="137" t="s">
        <v>21</v>
      </c>
      <c r="C17" s="137"/>
      <c r="D17" s="137"/>
      <c r="E17" s="137"/>
      <c r="F17" s="3"/>
      <c r="G17" s="3"/>
      <c r="H17" s="3"/>
      <c r="I17" s="3"/>
      <c r="J17" s="3"/>
      <c r="K17" s="3"/>
      <c r="L17" s="11"/>
      <c r="M17" s="3"/>
      <c r="N17" s="3"/>
      <c r="O17" s="3"/>
      <c r="P17" s="3"/>
      <c r="Q17" s="3"/>
      <c r="R17" s="3"/>
      <c r="S17" s="3"/>
      <c r="T17" s="3"/>
      <c r="U17" s="3"/>
      <c r="V17" s="3"/>
      <c r="W17" s="3"/>
      <c r="X17" s="3"/>
      <c r="Y17" s="3"/>
      <c r="Z17" s="3"/>
      <c r="AA17" s="3"/>
      <c r="AB17" s="3"/>
      <c r="AC17" s="3"/>
      <c r="AD17" s="3"/>
      <c r="AE17" s="3"/>
      <c r="AF17" s="3"/>
      <c r="AG17" s="3"/>
      <c r="AH17" s="3"/>
      <c r="AI17" s="3"/>
      <c r="AJ17" s="3"/>
      <c r="AK17" s="3"/>
    </row>
    <row r="18" spans="2:37" x14ac:dyDescent="0.25">
      <c r="B18" s="3"/>
      <c r="C18" s="3"/>
      <c r="D18" s="3"/>
      <c r="E18" s="3"/>
      <c r="F18" s="3"/>
      <c r="G18" s="3"/>
      <c r="H18" s="3"/>
      <c r="I18" s="3"/>
      <c r="J18" s="3"/>
      <c r="K18" s="3" t="s">
        <v>40</v>
      </c>
      <c r="L18" s="51">
        <v>63567680</v>
      </c>
      <c r="M18" s="3" t="s">
        <v>36</v>
      </c>
      <c r="N18" s="3"/>
      <c r="O18" s="3"/>
      <c r="P18" s="3"/>
      <c r="Q18" s="3"/>
      <c r="R18" s="3"/>
      <c r="S18" s="3"/>
      <c r="T18" s="3"/>
      <c r="U18" s="3"/>
      <c r="V18" s="3"/>
      <c r="W18" s="3"/>
      <c r="X18" s="3"/>
      <c r="Y18" s="3"/>
      <c r="Z18" s="3"/>
      <c r="AA18" s="3"/>
      <c r="AB18" s="3"/>
      <c r="AC18" s="3"/>
      <c r="AD18" s="3"/>
      <c r="AE18" s="3"/>
      <c r="AF18" s="3"/>
      <c r="AG18" s="3"/>
      <c r="AH18" s="3"/>
      <c r="AI18" s="3"/>
      <c r="AJ18" s="3"/>
      <c r="AK18" s="3"/>
    </row>
    <row r="19" spans="2:37" x14ac:dyDescent="0.25">
      <c r="B19" s="31" t="s">
        <v>33</v>
      </c>
      <c r="C19" s="31"/>
      <c r="D19" s="55" t="s">
        <v>9</v>
      </c>
      <c r="E19" s="3"/>
      <c r="F19" s="3"/>
      <c r="G19" s="3"/>
      <c r="H19" s="3"/>
      <c r="I19" s="3"/>
      <c r="J19" s="3"/>
      <c r="K19" s="1" t="s">
        <v>56</v>
      </c>
      <c r="M19" s="3"/>
      <c r="N19" s="3"/>
      <c r="O19" s="3"/>
      <c r="P19" s="3"/>
      <c r="Q19" s="3"/>
      <c r="R19" s="3"/>
      <c r="S19" s="3"/>
      <c r="T19" s="3"/>
      <c r="U19" s="3"/>
      <c r="V19" s="3"/>
      <c r="W19" s="3"/>
      <c r="X19" s="3"/>
      <c r="Y19" s="3"/>
      <c r="Z19" s="3"/>
      <c r="AA19" s="3"/>
      <c r="AB19" s="3"/>
      <c r="AC19" s="3"/>
      <c r="AD19" s="3"/>
      <c r="AE19" s="3"/>
      <c r="AF19" s="3"/>
      <c r="AG19" s="3"/>
      <c r="AH19" s="3"/>
      <c r="AI19" s="3"/>
      <c r="AJ19" s="3"/>
      <c r="AK19" s="3"/>
    </row>
    <row r="20" spans="2:37" ht="43.5" customHeight="1" x14ac:dyDescent="0.25">
      <c r="B20" s="146" t="s">
        <v>58</v>
      </c>
      <c r="C20" s="146"/>
      <c r="D20" s="87" t="s">
        <v>80</v>
      </c>
      <c r="E20" s="3"/>
      <c r="F20" s="3"/>
      <c r="G20" s="3"/>
      <c r="H20" s="3"/>
      <c r="I20" s="3"/>
      <c r="J20" s="3"/>
      <c r="M20" s="3"/>
      <c r="N20" s="3"/>
      <c r="O20" s="3"/>
      <c r="P20" s="3"/>
      <c r="Q20" s="3"/>
      <c r="R20" s="3"/>
      <c r="S20" s="3"/>
      <c r="T20" s="3"/>
      <c r="U20" s="3"/>
      <c r="V20" s="3"/>
      <c r="W20" s="3"/>
      <c r="X20" s="3"/>
      <c r="Y20" s="3"/>
      <c r="Z20" s="3"/>
      <c r="AA20" s="3"/>
      <c r="AB20" s="3"/>
      <c r="AC20" s="3"/>
      <c r="AD20" s="3"/>
      <c r="AE20" s="3"/>
      <c r="AF20" s="3"/>
      <c r="AG20" s="3"/>
      <c r="AH20" s="3"/>
      <c r="AI20" s="3"/>
      <c r="AJ20" s="3"/>
      <c r="AK20" s="3"/>
    </row>
    <row r="21" spans="2:37" ht="30.6" customHeight="1" x14ac:dyDescent="0.25">
      <c r="B21" s="146" t="s">
        <v>59</v>
      </c>
      <c r="C21" s="146"/>
      <c r="D21" s="117" t="s">
        <v>239</v>
      </c>
      <c r="E21" s="3"/>
      <c r="F21" s="3"/>
      <c r="G21" s="3"/>
      <c r="H21" s="3"/>
      <c r="I21" s="3"/>
      <c r="J21" s="3"/>
      <c r="M21" s="3"/>
      <c r="N21" s="3"/>
      <c r="O21" s="3"/>
      <c r="P21" s="3"/>
      <c r="Q21" s="3"/>
      <c r="R21" s="3"/>
      <c r="S21" s="3"/>
      <c r="T21" s="3"/>
      <c r="U21" s="3"/>
      <c r="V21" s="3"/>
      <c r="W21" s="3"/>
      <c r="X21" s="3"/>
      <c r="Y21" s="3"/>
      <c r="Z21" s="3"/>
      <c r="AA21" s="3"/>
      <c r="AB21" s="3"/>
      <c r="AC21" s="3"/>
      <c r="AD21" s="3"/>
      <c r="AE21" s="3"/>
      <c r="AF21" s="3"/>
      <c r="AG21" s="3"/>
      <c r="AH21" s="3"/>
      <c r="AI21" s="3"/>
      <c r="AJ21" s="3"/>
      <c r="AK21" s="3"/>
    </row>
    <row r="22" spans="2:37" ht="47.1" customHeight="1" x14ac:dyDescent="0.25">
      <c r="B22" s="146" t="s">
        <v>34</v>
      </c>
      <c r="C22" s="146"/>
      <c r="D22" s="117" t="s">
        <v>86</v>
      </c>
      <c r="E22" s="3"/>
      <c r="F22" s="3"/>
      <c r="G22" s="3"/>
      <c r="H22" s="3"/>
      <c r="I22" s="3"/>
      <c r="J22" s="3"/>
      <c r="K22" s="3" t="s">
        <v>55</v>
      </c>
      <c r="L22" s="11">
        <f>+L18*80%</f>
        <v>50854144</v>
      </c>
      <c r="M22" s="3"/>
      <c r="N22" s="3"/>
      <c r="O22" s="3"/>
      <c r="P22" s="3"/>
      <c r="Q22" s="3"/>
      <c r="R22" s="3"/>
      <c r="S22" s="3"/>
      <c r="T22" s="3"/>
      <c r="U22" s="3"/>
      <c r="V22" s="3"/>
      <c r="W22" s="3"/>
      <c r="X22" s="3"/>
      <c r="Y22" s="3"/>
      <c r="Z22" s="3"/>
      <c r="AA22" s="3"/>
      <c r="AB22" s="3"/>
      <c r="AC22" s="3"/>
      <c r="AD22" s="3"/>
      <c r="AE22" s="3"/>
      <c r="AF22" s="3"/>
      <c r="AG22" s="3"/>
      <c r="AH22" s="3"/>
      <c r="AI22" s="3"/>
      <c r="AJ22" s="3"/>
      <c r="AK22" s="3"/>
    </row>
    <row r="23" spans="2:37" ht="38.450000000000003" customHeight="1" x14ac:dyDescent="0.25">
      <c r="B23" s="146" t="s">
        <v>37</v>
      </c>
      <c r="C23" s="146"/>
      <c r="D23" s="117" t="s">
        <v>239</v>
      </c>
      <c r="E23" s="3"/>
      <c r="F23" s="3"/>
      <c r="G23" s="3"/>
      <c r="H23" s="3"/>
      <c r="I23" s="3"/>
      <c r="J23" s="3"/>
      <c r="K23" s="3" t="s">
        <v>57</v>
      </c>
      <c r="L23" s="3"/>
      <c r="M23" s="3"/>
      <c r="N23" s="3"/>
      <c r="O23" s="3"/>
      <c r="P23" s="3"/>
      <c r="Q23" s="3"/>
      <c r="R23" s="3"/>
      <c r="S23" s="3"/>
      <c r="T23" s="3"/>
      <c r="U23" s="3"/>
      <c r="V23" s="3"/>
      <c r="W23" s="3"/>
      <c r="X23" s="3"/>
      <c r="Y23" s="3"/>
      <c r="Z23" s="3"/>
      <c r="AA23" s="3"/>
      <c r="AB23" s="3"/>
      <c r="AC23" s="3"/>
      <c r="AD23" s="3"/>
      <c r="AE23" s="3"/>
      <c r="AF23" s="3"/>
      <c r="AG23" s="3"/>
      <c r="AH23" s="3"/>
      <c r="AI23" s="3"/>
      <c r="AJ23" s="3"/>
      <c r="AK23" s="3"/>
    </row>
    <row r="24" spans="2:37" ht="47.1" customHeight="1" x14ac:dyDescent="0.25">
      <c r="B24" s="146" t="s">
        <v>60</v>
      </c>
      <c r="C24" s="146"/>
      <c r="D24" s="117" t="s">
        <v>86</v>
      </c>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2:37" ht="47.1" customHeight="1" x14ac:dyDescent="0.25">
      <c r="B25" s="146" t="s">
        <v>61</v>
      </c>
      <c r="C25" s="146"/>
      <c r="D25" s="117" t="s">
        <v>239</v>
      </c>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2:37" ht="47.1" customHeight="1" x14ac:dyDescent="0.25">
      <c r="B26" s="146" t="s">
        <v>62</v>
      </c>
      <c r="C26" s="146"/>
      <c r="D26" s="117" t="s">
        <v>80</v>
      </c>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2:37" ht="47.1" customHeight="1" x14ac:dyDescent="0.25">
      <c r="B27" s="146" t="s">
        <v>63</v>
      </c>
      <c r="C27" s="146"/>
      <c r="D27" s="117" t="s">
        <v>86</v>
      </c>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2:37" ht="45.6" customHeight="1" x14ac:dyDescent="0.25">
      <c r="B28" s="146" t="s">
        <v>64</v>
      </c>
      <c r="C28" s="146"/>
      <c r="D28" s="117" t="s">
        <v>86</v>
      </c>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2:37" x14ac:dyDescent="0.25">
      <c r="B29" s="57"/>
      <c r="C29" s="57"/>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2:37" s="3" customFormat="1" x14ac:dyDescent="0.25">
      <c r="B30" s="139" t="s">
        <v>65</v>
      </c>
      <c r="C30" s="139"/>
      <c r="D30" s="139"/>
      <c r="E30" s="139"/>
      <c r="F30" s="139"/>
      <c r="G30" s="139"/>
    </row>
    <row r="31" spans="2:37" s="3" customFormat="1" x14ac:dyDescent="0.25">
      <c r="B31" s="140" t="s">
        <v>66</v>
      </c>
      <c r="C31" s="140"/>
      <c r="D31" s="140"/>
      <c r="E31" s="140"/>
      <c r="F31" s="140"/>
      <c r="G31" s="140"/>
    </row>
    <row r="32" spans="2:37" s="3" customFormat="1" x14ac:dyDescent="0.25"/>
    <row r="33" spans="3:4" s="3" customFormat="1" ht="57.95" customHeight="1" x14ac:dyDescent="0.25">
      <c r="C33" s="52" t="s">
        <v>31</v>
      </c>
      <c r="D33" s="45"/>
    </row>
    <row r="34" spans="3:4" s="3" customFormat="1" x14ac:dyDescent="0.25"/>
    <row r="35" spans="3:4" s="3" customFormat="1" x14ac:dyDescent="0.25"/>
    <row r="36" spans="3:4" s="3" customFormat="1" x14ac:dyDescent="0.25"/>
    <row r="37" spans="3:4" s="3" customFormat="1" x14ac:dyDescent="0.25"/>
    <row r="38" spans="3:4" s="3" customFormat="1" x14ac:dyDescent="0.25"/>
    <row r="39" spans="3:4" s="3" customFormat="1" x14ac:dyDescent="0.25"/>
    <row r="40" spans="3:4" s="3" customFormat="1" x14ac:dyDescent="0.25"/>
    <row r="41" spans="3:4" s="3" customFormat="1" x14ac:dyDescent="0.25"/>
    <row r="42" spans="3:4" s="3" customFormat="1" x14ac:dyDescent="0.25"/>
    <row r="43" spans="3:4" s="3" customFormat="1" x14ac:dyDescent="0.25"/>
    <row r="44" spans="3:4" s="3" customFormat="1" x14ac:dyDescent="0.25"/>
    <row r="45" spans="3:4" s="3" customFormat="1" x14ac:dyDescent="0.25"/>
    <row r="46" spans="3:4" s="3" customFormat="1" x14ac:dyDescent="0.25"/>
    <row r="47" spans="3:4" s="3" customFormat="1" x14ac:dyDescent="0.25"/>
    <row r="48" spans="3:4" s="3" customFormat="1" x14ac:dyDescent="0.25"/>
    <row r="49" spans="1:47" s="3" customFormat="1" x14ac:dyDescent="0.25"/>
    <row r="50" spans="1:47" s="3" customFormat="1" x14ac:dyDescent="0.25"/>
    <row r="51" spans="1:47" s="3" customFormat="1" x14ac:dyDescent="0.25"/>
    <row r="52" spans="1:47" s="3" customFormat="1" x14ac:dyDescent="0.25"/>
    <row r="53" spans="1:47" s="3" customFormat="1" x14ac:dyDescent="0.25"/>
    <row r="54" spans="1:47" ht="60" x14ac:dyDescent="0.25">
      <c r="B54" s="55" t="s">
        <v>22</v>
      </c>
      <c r="C54" s="142" t="s">
        <v>8</v>
      </c>
      <c r="D54" s="142"/>
      <c r="E54" s="142"/>
      <c r="F54" s="142"/>
      <c r="G54" s="142"/>
      <c r="H54" s="6" t="s">
        <v>68</v>
      </c>
      <c r="I54" s="6" t="s">
        <v>10</v>
      </c>
      <c r="J54" s="6" t="s">
        <v>15</v>
      </c>
      <c r="K54" s="6" t="s">
        <v>16</v>
      </c>
      <c r="L54" s="6" t="s">
        <v>17</v>
      </c>
      <c r="M54" s="6" t="s">
        <v>11</v>
      </c>
      <c r="N54" s="6" t="s">
        <v>12</v>
      </c>
      <c r="O54" s="6" t="s">
        <v>13</v>
      </c>
      <c r="P54" s="6" t="s">
        <v>28</v>
      </c>
      <c r="Q54" s="6" t="s">
        <v>14</v>
      </c>
      <c r="R54" s="6" t="s">
        <v>35</v>
      </c>
      <c r="S54" s="6" t="s">
        <v>18</v>
      </c>
      <c r="T54" s="6" t="s">
        <v>19</v>
      </c>
      <c r="U54" s="6" t="s">
        <v>20</v>
      </c>
      <c r="V54" s="10"/>
      <c r="W54" s="10"/>
      <c r="X54" s="10"/>
      <c r="Y54" s="10"/>
      <c r="Z54" s="10"/>
      <c r="AA54" s="10"/>
      <c r="AB54" s="10"/>
      <c r="AC54" s="10"/>
      <c r="AD54" s="3"/>
      <c r="AE54" s="3"/>
      <c r="AF54" s="3"/>
      <c r="AG54" s="3"/>
      <c r="AH54" s="3"/>
      <c r="AI54" s="3"/>
      <c r="AJ54" s="3"/>
      <c r="AK54" s="3"/>
      <c r="AL54" s="3"/>
      <c r="AM54" s="3"/>
      <c r="AN54" s="3"/>
      <c r="AO54" s="3"/>
      <c r="AP54" s="3"/>
      <c r="AQ54" s="3"/>
      <c r="AR54" s="3"/>
      <c r="AS54" s="3"/>
      <c r="AT54" s="3"/>
      <c r="AU54" s="3"/>
    </row>
    <row r="55" spans="1:47" ht="48" customHeight="1" x14ac:dyDescent="0.25">
      <c r="B55" s="4" t="s">
        <v>3</v>
      </c>
      <c r="C55" s="143" t="s">
        <v>308</v>
      </c>
      <c r="D55" s="144"/>
      <c r="E55" s="144"/>
      <c r="F55" s="144"/>
      <c r="G55" s="145"/>
      <c r="H55" s="59">
        <v>3</v>
      </c>
      <c r="I55" s="59" t="s">
        <v>80</v>
      </c>
      <c r="J55" s="8">
        <v>104400000</v>
      </c>
      <c r="K55" s="9">
        <v>1</v>
      </c>
      <c r="L55" s="14">
        <f t="shared" ref="L55:L60" si="1">+J55*K55</f>
        <v>104400000</v>
      </c>
      <c r="M55" s="2" t="s">
        <v>309</v>
      </c>
      <c r="N55" s="20" t="s">
        <v>310</v>
      </c>
      <c r="O55" s="22">
        <v>41671</v>
      </c>
      <c r="P55" s="22" t="s">
        <v>80</v>
      </c>
      <c r="Q55" s="22">
        <v>41865</v>
      </c>
      <c r="R55" s="20" t="s">
        <v>80</v>
      </c>
      <c r="S55" s="21" t="s">
        <v>309</v>
      </c>
      <c r="T55" s="21">
        <v>3013471419</v>
      </c>
      <c r="U55" s="23" t="s">
        <v>311</v>
      </c>
      <c r="V55" s="59">
        <v>3</v>
      </c>
      <c r="W55" s="3"/>
      <c r="X55" s="3"/>
      <c r="Y55" s="3"/>
      <c r="Z55" s="3"/>
      <c r="AA55" s="3"/>
      <c r="AB55" s="3"/>
      <c r="AC55" s="3"/>
      <c r="AD55" s="3"/>
      <c r="AE55" s="3"/>
      <c r="AF55" s="3"/>
      <c r="AG55" s="3"/>
      <c r="AH55" s="3"/>
      <c r="AI55" s="3"/>
      <c r="AJ55" s="3"/>
      <c r="AK55" s="3"/>
      <c r="AL55" s="3"/>
      <c r="AM55" s="3"/>
      <c r="AN55" s="3"/>
      <c r="AO55" s="3"/>
      <c r="AP55" s="3"/>
      <c r="AQ55" s="3"/>
      <c r="AR55" s="3"/>
      <c r="AS55" s="3"/>
      <c r="AT55" s="3"/>
      <c r="AU55" s="3"/>
    </row>
    <row r="56" spans="1:47" ht="48" customHeight="1" x14ac:dyDescent="0.25">
      <c r="B56" s="4" t="s">
        <v>4</v>
      </c>
      <c r="C56" s="143" t="s">
        <v>312</v>
      </c>
      <c r="D56" s="144"/>
      <c r="E56" s="144"/>
      <c r="F56" s="144"/>
      <c r="G56" s="145"/>
      <c r="H56" s="59">
        <v>1</v>
      </c>
      <c r="I56" s="59" t="s">
        <v>80</v>
      </c>
      <c r="J56" s="8">
        <v>5000000</v>
      </c>
      <c r="K56" s="9">
        <v>10</v>
      </c>
      <c r="L56" s="14">
        <f t="shared" si="1"/>
        <v>50000000</v>
      </c>
      <c r="M56" s="2" t="s">
        <v>313</v>
      </c>
      <c r="N56" s="20" t="s">
        <v>310</v>
      </c>
      <c r="O56" s="22">
        <v>41647</v>
      </c>
      <c r="P56" s="22" t="s">
        <v>80</v>
      </c>
      <c r="Q56" s="22">
        <v>41690</v>
      </c>
      <c r="R56" s="20" t="s">
        <v>80</v>
      </c>
      <c r="S56" s="21" t="s">
        <v>314</v>
      </c>
      <c r="T56" s="21">
        <v>3157700390</v>
      </c>
      <c r="U56" s="23" t="s">
        <v>315</v>
      </c>
      <c r="V56" s="59">
        <v>1</v>
      </c>
      <c r="W56" s="3"/>
      <c r="X56" s="3"/>
      <c r="Y56" s="3"/>
      <c r="Z56" s="3"/>
      <c r="AA56" s="3"/>
      <c r="AB56" s="3"/>
      <c r="AC56" s="3"/>
      <c r="AD56" s="3"/>
      <c r="AE56" s="3"/>
      <c r="AF56" s="3"/>
      <c r="AG56" s="3"/>
      <c r="AH56" s="3"/>
      <c r="AI56" s="3"/>
      <c r="AJ56" s="3"/>
      <c r="AK56" s="3"/>
      <c r="AL56" s="3"/>
      <c r="AM56" s="3"/>
      <c r="AN56" s="3"/>
      <c r="AO56" s="3"/>
      <c r="AP56" s="3"/>
      <c r="AQ56" s="3"/>
      <c r="AR56" s="3"/>
      <c r="AS56" s="3"/>
      <c r="AT56" s="3"/>
      <c r="AU56" s="3"/>
    </row>
    <row r="57" spans="1:47" ht="48" customHeight="1" x14ac:dyDescent="0.25">
      <c r="B57" s="4" t="s">
        <v>5</v>
      </c>
      <c r="C57" s="143" t="s">
        <v>316</v>
      </c>
      <c r="D57" s="144"/>
      <c r="E57" s="144"/>
      <c r="F57" s="144"/>
      <c r="G57" s="145"/>
      <c r="H57" s="59">
        <v>2</v>
      </c>
      <c r="I57" s="59" t="s">
        <v>80</v>
      </c>
      <c r="J57" s="8">
        <v>10000000</v>
      </c>
      <c r="K57" s="9">
        <v>1</v>
      </c>
      <c r="L57" s="14">
        <f t="shared" si="1"/>
        <v>10000000</v>
      </c>
      <c r="M57" s="2" t="s">
        <v>317</v>
      </c>
      <c r="N57" s="20" t="s">
        <v>310</v>
      </c>
      <c r="O57" s="22">
        <v>41346</v>
      </c>
      <c r="P57" s="22" t="s">
        <v>80</v>
      </c>
      <c r="Q57" s="22">
        <v>41547</v>
      </c>
      <c r="R57" s="20" t="s">
        <v>80</v>
      </c>
      <c r="S57" s="21" t="s">
        <v>318</v>
      </c>
      <c r="T57" s="21">
        <v>7306900</v>
      </c>
      <c r="U57" s="23"/>
      <c r="V57" s="59">
        <v>2</v>
      </c>
      <c r="W57" s="3"/>
      <c r="X57" s="3"/>
      <c r="Y57" s="3"/>
      <c r="Z57" s="3"/>
      <c r="AA57" s="3"/>
      <c r="AB57" s="3"/>
      <c r="AC57" s="3"/>
      <c r="AD57" s="3"/>
      <c r="AE57" s="3"/>
      <c r="AF57" s="3"/>
      <c r="AG57" s="3"/>
      <c r="AH57" s="3"/>
      <c r="AI57" s="3"/>
      <c r="AJ57" s="3"/>
      <c r="AK57" s="3"/>
      <c r="AL57" s="3"/>
      <c r="AM57" s="3"/>
      <c r="AN57" s="3"/>
      <c r="AO57" s="3"/>
      <c r="AP57" s="3"/>
      <c r="AQ57" s="3"/>
      <c r="AR57" s="3"/>
      <c r="AS57" s="3"/>
      <c r="AT57" s="3"/>
      <c r="AU57" s="3"/>
    </row>
    <row r="58" spans="1:47" ht="48" customHeight="1" x14ac:dyDescent="0.25">
      <c r="B58" s="4" t="s">
        <v>6</v>
      </c>
      <c r="C58" s="143" t="s">
        <v>319</v>
      </c>
      <c r="D58" s="144"/>
      <c r="E58" s="144"/>
      <c r="F58" s="144"/>
      <c r="G58" s="145"/>
      <c r="H58" s="59">
        <v>3</v>
      </c>
      <c r="I58" s="59" t="s">
        <v>80</v>
      </c>
      <c r="J58" s="8">
        <v>5700000</v>
      </c>
      <c r="K58" s="9">
        <v>1</v>
      </c>
      <c r="L58" s="14">
        <f t="shared" si="1"/>
        <v>5700000</v>
      </c>
      <c r="M58" s="2" t="s">
        <v>320</v>
      </c>
      <c r="N58" s="20" t="s">
        <v>310</v>
      </c>
      <c r="O58" s="22">
        <v>41269</v>
      </c>
      <c r="P58" s="22" t="s">
        <v>80</v>
      </c>
      <c r="Q58" s="22">
        <v>41379</v>
      </c>
      <c r="R58" s="20" t="s">
        <v>80</v>
      </c>
      <c r="S58" s="21" t="s">
        <v>321</v>
      </c>
      <c r="T58" s="21">
        <v>6322200</v>
      </c>
      <c r="U58" s="23" t="s">
        <v>322</v>
      </c>
      <c r="V58" s="59">
        <v>3</v>
      </c>
      <c r="W58" s="3"/>
      <c r="X58" s="3"/>
      <c r="Y58" s="3"/>
      <c r="Z58" s="3"/>
      <c r="AA58" s="3"/>
      <c r="AB58" s="3"/>
      <c r="AC58" s="3"/>
      <c r="AD58" s="3"/>
      <c r="AE58" s="3"/>
      <c r="AF58" s="3"/>
      <c r="AG58" s="3"/>
      <c r="AH58" s="3"/>
      <c r="AI58" s="3"/>
      <c r="AJ58" s="3"/>
      <c r="AK58" s="3"/>
      <c r="AL58" s="3"/>
      <c r="AM58" s="3"/>
      <c r="AN58" s="3"/>
      <c r="AO58" s="3"/>
      <c r="AP58" s="3"/>
      <c r="AQ58" s="3"/>
      <c r="AR58" s="3"/>
      <c r="AS58" s="3"/>
      <c r="AT58" s="3"/>
      <c r="AU58" s="3"/>
    </row>
    <row r="59" spans="1:47" ht="91.5" customHeight="1" x14ac:dyDescent="0.25">
      <c r="A59" s="114"/>
      <c r="B59" s="4" t="s">
        <v>29</v>
      </c>
      <c r="C59" s="143" t="s">
        <v>323</v>
      </c>
      <c r="D59" s="144"/>
      <c r="E59" s="144"/>
      <c r="F59" s="144"/>
      <c r="G59" s="145"/>
      <c r="H59" s="59">
        <v>4</v>
      </c>
      <c r="I59" s="59" t="s">
        <v>80</v>
      </c>
      <c r="J59" s="8">
        <f>SUM(7540000+2320000+4640000+2900000)</f>
        <v>17400000</v>
      </c>
      <c r="K59" s="9">
        <v>1</v>
      </c>
      <c r="L59" s="14">
        <f t="shared" si="1"/>
        <v>17400000</v>
      </c>
      <c r="M59" s="63" t="s">
        <v>324</v>
      </c>
      <c r="N59" s="20" t="s">
        <v>310</v>
      </c>
      <c r="O59" s="22">
        <v>41456</v>
      </c>
      <c r="P59" s="22" t="s">
        <v>80</v>
      </c>
      <c r="Q59" s="22">
        <v>41912</v>
      </c>
      <c r="R59" s="20" t="s">
        <v>132</v>
      </c>
      <c r="S59" s="21" t="s">
        <v>325</v>
      </c>
      <c r="T59" s="21">
        <v>5716206801</v>
      </c>
      <c r="U59" s="23" t="s">
        <v>326</v>
      </c>
      <c r="V59" s="59">
        <v>4</v>
      </c>
      <c r="W59" s="3"/>
      <c r="X59" s="3"/>
      <c r="Y59" s="3"/>
      <c r="Z59" s="3"/>
      <c r="AA59" s="3"/>
      <c r="AB59" s="3"/>
      <c r="AC59" s="3"/>
      <c r="AD59" s="3"/>
      <c r="AE59" s="3"/>
      <c r="AF59" s="3"/>
      <c r="AG59" s="3"/>
      <c r="AH59" s="3"/>
      <c r="AI59" s="3"/>
      <c r="AJ59" s="3"/>
      <c r="AK59" s="3"/>
      <c r="AL59" s="3"/>
      <c r="AM59" s="3"/>
      <c r="AN59" s="3"/>
      <c r="AO59" s="3"/>
      <c r="AP59" s="3"/>
      <c r="AQ59" s="3"/>
      <c r="AR59" s="3"/>
      <c r="AS59" s="3"/>
      <c r="AT59" s="3"/>
      <c r="AU59" s="3"/>
    </row>
    <row r="60" spans="1:47" ht="48" customHeight="1" x14ac:dyDescent="0.25">
      <c r="B60" s="4" t="s">
        <v>30</v>
      </c>
      <c r="C60" s="143" t="s">
        <v>327</v>
      </c>
      <c r="D60" s="144"/>
      <c r="E60" s="144"/>
      <c r="F60" s="144"/>
      <c r="G60" s="145"/>
      <c r="H60" s="59">
        <v>1</v>
      </c>
      <c r="I60" s="59" t="s">
        <v>80</v>
      </c>
      <c r="J60" s="8">
        <v>10000000</v>
      </c>
      <c r="K60" s="9">
        <v>1</v>
      </c>
      <c r="L60" s="14">
        <f t="shared" si="1"/>
        <v>10000000</v>
      </c>
      <c r="M60" s="2" t="s">
        <v>328</v>
      </c>
      <c r="N60" s="20" t="s">
        <v>310</v>
      </c>
      <c r="O60" s="22">
        <v>41548</v>
      </c>
      <c r="P60" s="22" t="s">
        <v>80</v>
      </c>
      <c r="Q60" s="22">
        <v>41618</v>
      </c>
      <c r="R60" s="20" t="s">
        <v>80</v>
      </c>
      <c r="S60" s="21" t="s">
        <v>329</v>
      </c>
      <c r="T60" s="21">
        <v>4342145</v>
      </c>
      <c r="U60" s="23"/>
      <c r="V60" s="59">
        <v>1</v>
      </c>
      <c r="W60" s="3"/>
      <c r="X60" s="3"/>
      <c r="Y60" s="3"/>
      <c r="Z60" s="3"/>
      <c r="AA60" s="3"/>
      <c r="AB60" s="3"/>
      <c r="AC60" s="3"/>
      <c r="AD60" s="3"/>
      <c r="AE60" s="3"/>
      <c r="AF60" s="3"/>
      <c r="AG60" s="3"/>
      <c r="AH60" s="3"/>
      <c r="AI60" s="3"/>
      <c r="AJ60" s="3"/>
      <c r="AK60" s="3"/>
      <c r="AL60" s="3"/>
      <c r="AM60" s="3"/>
      <c r="AN60" s="3"/>
      <c r="AO60" s="3"/>
      <c r="AP60" s="3"/>
      <c r="AQ60" s="3"/>
      <c r="AR60" s="3"/>
      <c r="AS60" s="3"/>
      <c r="AT60" s="3"/>
      <c r="AU60" s="3"/>
    </row>
    <row r="61" spans="1:47" s="3" customFormat="1" x14ac:dyDescent="0.25">
      <c r="I61" s="16"/>
    </row>
    <row r="62" spans="1:47" x14ac:dyDescent="0.25">
      <c r="U62" s="1" t="s">
        <v>332</v>
      </c>
      <c r="V62" s="1">
        <f>SUM(V55:V60)</f>
        <v>14</v>
      </c>
    </row>
    <row r="64" spans="1:47" ht="33.950000000000003" customHeight="1" x14ac:dyDescent="0.25">
      <c r="B64" s="18" t="s">
        <v>67</v>
      </c>
      <c r="D64" s="1" t="s">
        <v>138</v>
      </c>
      <c r="F64" s="3"/>
    </row>
    <row r="66" spans="3:4" ht="38.1" customHeight="1" x14ac:dyDescent="0.25">
      <c r="C66" s="25" t="s">
        <v>26</v>
      </c>
      <c r="D66" s="45">
        <v>200</v>
      </c>
    </row>
    <row r="86" spans="2:9" ht="33.950000000000003" customHeight="1" x14ac:dyDescent="0.25">
      <c r="B86" s="18" t="s">
        <v>69</v>
      </c>
      <c r="D86" s="1">
        <v>50854144</v>
      </c>
      <c r="H86" s="3"/>
    </row>
    <row r="87" spans="2:9" s="3" customFormat="1" ht="18" customHeight="1" x14ac:dyDescent="0.25">
      <c r="C87" s="17"/>
      <c r="D87" s="17"/>
      <c r="E87" s="17"/>
      <c r="F87" s="17"/>
      <c r="G87" s="17"/>
      <c r="H87" s="17"/>
      <c r="I87" s="17"/>
    </row>
    <row r="88" spans="2:9" s="3" customFormat="1" ht="41.45" customHeight="1" x14ac:dyDescent="0.25">
      <c r="B88" s="17"/>
      <c r="C88" s="25" t="s">
        <v>26</v>
      </c>
      <c r="D88" s="46">
        <v>50854144</v>
      </c>
      <c r="E88" s="1" t="s">
        <v>39</v>
      </c>
      <c r="H88" s="17"/>
      <c r="I88" s="17"/>
    </row>
    <row r="89" spans="2:9" s="3" customFormat="1" x14ac:dyDescent="0.25"/>
    <row r="90" spans="2:9" s="3" customFormat="1" x14ac:dyDescent="0.25"/>
    <row r="91" spans="2:9" s="3" customFormat="1" x14ac:dyDescent="0.25"/>
    <row r="92" spans="2:9" s="3" customFormat="1" x14ac:dyDescent="0.25"/>
    <row r="93" spans="2:9" s="3" customFormat="1" x14ac:dyDescent="0.25"/>
    <row r="94" spans="2:9" s="3" customFormat="1" x14ac:dyDescent="0.25"/>
    <row r="95" spans="2:9" s="3" customFormat="1" x14ac:dyDescent="0.25"/>
    <row r="96" spans="2:9" s="3" customFormat="1" x14ac:dyDescent="0.25"/>
    <row r="97" s="3" customFormat="1" x14ac:dyDescent="0.25"/>
    <row r="98" s="3" customFormat="1" x14ac:dyDescent="0.25"/>
    <row r="99" s="3" customFormat="1" x14ac:dyDescent="0.25"/>
    <row r="100" s="3" customFormat="1" x14ac:dyDescent="0.25"/>
    <row r="101" s="3" customFormat="1" x14ac:dyDescent="0.25"/>
    <row r="102" s="3" customFormat="1" x14ac:dyDescent="0.25"/>
    <row r="103" s="3" customFormat="1" x14ac:dyDescent="0.25"/>
    <row r="104" s="3" customFormat="1" x14ac:dyDescent="0.25"/>
    <row r="105" s="3" customFormat="1" x14ac:dyDescent="0.25"/>
    <row r="106" s="3" customFormat="1" x14ac:dyDescent="0.25"/>
    <row r="107" s="3" customFormat="1" x14ac:dyDescent="0.25"/>
    <row r="108" s="3" customFormat="1" x14ac:dyDescent="0.25"/>
    <row r="109" s="3" customFormat="1" x14ac:dyDescent="0.25"/>
    <row r="110" s="3" customFormat="1" x14ac:dyDescent="0.25"/>
    <row r="111" s="3" customFormat="1" x14ac:dyDescent="0.25"/>
    <row r="112" s="3" customFormat="1" x14ac:dyDescent="0.25"/>
    <row r="113" spans="2:9" s="3" customFormat="1" x14ac:dyDescent="0.25"/>
    <row r="114" spans="2:9" s="3" customFormat="1" x14ac:dyDescent="0.25"/>
    <row r="115" spans="2:9" s="3" customFormat="1" x14ac:dyDescent="0.25"/>
    <row r="116" spans="2:9" s="3" customFormat="1" x14ac:dyDescent="0.25"/>
    <row r="117" spans="2:9" s="3" customFormat="1" x14ac:dyDescent="0.25">
      <c r="B117" s="140" t="s">
        <v>70</v>
      </c>
      <c r="C117" s="140"/>
      <c r="D117" s="140"/>
      <c r="E117" s="140"/>
      <c r="F117" s="140"/>
      <c r="G117" s="140"/>
    </row>
    <row r="118" spans="2:9" s="3" customFormat="1" x14ac:dyDescent="0.25">
      <c r="B118" s="56"/>
      <c r="C118" s="56"/>
      <c r="D118" s="56"/>
      <c r="E118" s="56"/>
      <c r="F118" s="56"/>
      <c r="G118" s="56"/>
    </row>
    <row r="119" spans="2:9" s="3" customFormat="1" ht="65.45" customHeight="1" x14ac:dyDescent="0.25">
      <c r="C119" s="25" t="s">
        <v>26</v>
      </c>
      <c r="D119" s="36">
        <v>100</v>
      </c>
    </row>
    <row r="120" spans="2:9" s="3" customFormat="1" x14ac:dyDescent="0.25"/>
    <row r="121" spans="2:9" s="3" customFormat="1" ht="18" customHeight="1" x14ac:dyDescent="0.25">
      <c r="B121" s="17"/>
      <c r="C121" s="17"/>
      <c r="D121" s="17"/>
      <c r="E121" s="17"/>
      <c r="F121" s="17"/>
      <c r="G121" s="17"/>
      <c r="H121" s="17"/>
      <c r="I121" s="17"/>
    </row>
    <row r="122" spans="2:9" s="3" customFormat="1" x14ac:dyDescent="0.25"/>
    <row r="123" spans="2:9" s="3" customFormat="1" x14ac:dyDescent="0.25"/>
    <row r="124" spans="2:9" s="3" customFormat="1" x14ac:dyDescent="0.25"/>
    <row r="125" spans="2:9" s="3" customFormat="1" x14ac:dyDescent="0.25"/>
    <row r="126" spans="2:9" s="3" customFormat="1" x14ac:dyDescent="0.25"/>
    <row r="127" spans="2:9" s="3" customFormat="1" x14ac:dyDescent="0.25"/>
    <row r="128" spans="2:9" s="3" customFormat="1" x14ac:dyDescent="0.25"/>
    <row r="129" s="3" customFormat="1" x14ac:dyDescent="0.25"/>
    <row r="130" s="3" customFormat="1" x14ac:dyDescent="0.25"/>
    <row r="131" s="3" customFormat="1" x14ac:dyDescent="0.25"/>
    <row r="132" s="3" customFormat="1" x14ac:dyDescent="0.25"/>
    <row r="133" s="3" customFormat="1" x14ac:dyDescent="0.25"/>
    <row r="134" s="3" customFormat="1" x14ac:dyDescent="0.25"/>
    <row r="135" s="3" customFormat="1" x14ac:dyDescent="0.25"/>
    <row r="136" s="3" customFormat="1" x14ac:dyDescent="0.25"/>
    <row r="137" s="3" customFormat="1" x14ac:dyDescent="0.25"/>
    <row r="138" s="3" customFormat="1" x14ac:dyDescent="0.25"/>
    <row r="139" s="3" customFormat="1" x14ac:dyDescent="0.25"/>
    <row r="140" s="3" customFormat="1" x14ac:dyDescent="0.25"/>
    <row r="141" s="3" customFormat="1" x14ac:dyDescent="0.25"/>
    <row r="142" s="3" customFormat="1" x14ac:dyDescent="0.25"/>
    <row r="143" s="3" customFormat="1" x14ac:dyDescent="0.25"/>
    <row r="144" s="3" customFormat="1" x14ac:dyDescent="0.25"/>
    <row r="145" s="3" customFormat="1" x14ac:dyDescent="0.25"/>
    <row r="146" s="3" customFormat="1" x14ac:dyDescent="0.25"/>
    <row r="147" s="3" customFormat="1" x14ac:dyDescent="0.25"/>
    <row r="148" s="3" customFormat="1" x14ac:dyDescent="0.25"/>
    <row r="149" s="3" customFormat="1" x14ac:dyDescent="0.25"/>
    <row r="150" s="3" customFormat="1" x14ac:dyDescent="0.25"/>
  </sheetData>
  <mergeCells count="31">
    <mergeCell ref="B117:G117"/>
    <mergeCell ref="C55:G55"/>
    <mergeCell ref="C56:G56"/>
    <mergeCell ref="C57:G57"/>
    <mergeCell ref="C58:G58"/>
    <mergeCell ref="C59:G59"/>
    <mergeCell ref="C60:G60"/>
    <mergeCell ref="C54:G54"/>
    <mergeCell ref="B20:C20"/>
    <mergeCell ref="B21:C21"/>
    <mergeCell ref="B22:C22"/>
    <mergeCell ref="B23:C23"/>
    <mergeCell ref="B24:C24"/>
    <mergeCell ref="B25:C25"/>
    <mergeCell ref="B26:C26"/>
    <mergeCell ref="B27:C27"/>
    <mergeCell ref="B28:C28"/>
    <mergeCell ref="B30:G30"/>
    <mergeCell ref="B31:G31"/>
    <mergeCell ref="B17:E17"/>
    <mergeCell ref="B2:G2"/>
    <mergeCell ref="B3:G3"/>
    <mergeCell ref="B4:G4"/>
    <mergeCell ref="D7:G7"/>
    <mergeCell ref="C9:G9"/>
    <mergeCell ref="C10:G10"/>
    <mergeCell ref="C11:G11"/>
    <mergeCell ref="C12:G12"/>
    <mergeCell ref="C13:G13"/>
    <mergeCell ref="C14:G14"/>
    <mergeCell ref="C15:G15"/>
  </mergeCells>
  <conditionalFormatting sqref="L16">
    <cfRule type="cellIs" dxfId="53" priority="1" operator="lessThan">
      <formula>$L$18</formula>
    </cfRule>
    <cfRule type="cellIs" dxfId="52" priority="2" operator="equal">
      <formula>$L$18</formula>
    </cfRule>
    <cfRule type="cellIs" dxfId="51" priority="3" operator="greaterThan">
      <formula>$L$18</formula>
    </cfRule>
    <cfRule type="cellIs" dxfId="50" priority="4" operator="lessThan">
      <formula>77380912.5</formula>
    </cfRule>
    <cfRule type="cellIs" dxfId="49" priority="5" operator="equal">
      <formula>77380912.5</formula>
    </cfRule>
    <cfRule type="cellIs" dxfId="48" priority="6" operator="greaterThan">
      <formula>77380912.5</formula>
    </cfRule>
  </conditionalFormatting>
  <hyperlinks>
    <hyperlink ref="U10" r:id="rId1"/>
    <hyperlink ref="U11" r:id="rId2"/>
    <hyperlink ref="U12" r:id="rId3"/>
    <hyperlink ref="U55" r:id="rId4"/>
    <hyperlink ref="U56" r:id="rId5"/>
    <hyperlink ref="U58" r:id="rId6"/>
    <hyperlink ref="U59" r:id="rId7"/>
  </hyperlinks>
  <pageMargins left="0.7" right="0.7" top="0.75" bottom="0.75" header="0.3" footer="0.3"/>
  <pageSetup orientation="portrait" r:id="rId8"/>
  <drawing r:id="rId9"/>
  <legacy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topLeftCell="A4" zoomScale="91" workbookViewId="0">
      <selection activeCell="D5" sqref="D5:D13"/>
    </sheetView>
  </sheetViews>
  <sheetFormatPr baseColWidth="10" defaultColWidth="11.42578125" defaultRowHeight="12.75" x14ac:dyDescent="0.2"/>
  <cols>
    <col min="1" max="1" width="21.7109375" style="38" customWidth="1"/>
    <col min="2" max="2" width="14.28515625" style="38" customWidth="1"/>
    <col min="3" max="3" width="13.140625" style="38" bestFit="1" customWidth="1"/>
    <col min="4" max="4" width="14.5703125" style="38" bestFit="1" customWidth="1"/>
    <col min="5" max="5" width="10.140625" style="38" bestFit="1" customWidth="1"/>
    <col min="6" max="6" width="17.7109375" style="38" customWidth="1"/>
    <col min="7" max="16384" width="11.42578125" style="38"/>
  </cols>
  <sheetData>
    <row r="1" spans="1:7" x14ac:dyDescent="0.2">
      <c r="A1" s="156" t="s">
        <v>47</v>
      </c>
      <c r="B1" s="156"/>
      <c r="C1" s="156"/>
      <c r="D1" s="156"/>
      <c r="E1" s="156"/>
    </row>
    <row r="3" spans="1:7" x14ac:dyDescent="0.2">
      <c r="B3" s="39" t="s">
        <v>43</v>
      </c>
      <c r="C3" s="39" t="s">
        <v>44</v>
      </c>
      <c r="D3" s="39" t="s">
        <v>45</v>
      </c>
      <c r="E3" s="39" t="s">
        <v>46</v>
      </c>
    </row>
    <row r="4" spans="1:7" ht="76.5" x14ac:dyDescent="0.2">
      <c r="A4" s="39" t="s">
        <v>24</v>
      </c>
      <c r="B4" s="39" t="s">
        <v>77</v>
      </c>
      <c r="C4" s="39" t="s">
        <v>49</v>
      </c>
      <c r="D4" s="39" t="s">
        <v>76</v>
      </c>
      <c r="E4" s="39" t="s">
        <v>50</v>
      </c>
      <c r="F4" s="40" t="s">
        <v>52</v>
      </c>
    </row>
    <row r="5" spans="1:7" ht="18.75" x14ac:dyDescent="0.3">
      <c r="A5" s="41" t="s">
        <v>38</v>
      </c>
      <c r="B5" s="43">
        <v>100</v>
      </c>
      <c r="C5" s="44">
        <f>+'IRIS MEDIA LAB SAS'!D66</f>
        <v>200</v>
      </c>
      <c r="D5" s="44"/>
      <c r="E5" s="44">
        <f>+'IRIS MEDIA LAB SAS'!D119</f>
        <v>100</v>
      </c>
      <c r="F5" s="37">
        <f>SUM(B5:E5)</f>
        <v>400</v>
      </c>
      <c r="G5" s="121" t="str">
        <f>+resumen!B4</f>
        <v>CUMPLE</v>
      </c>
    </row>
    <row r="6" spans="1:7" ht="18.75" x14ac:dyDescent="0.3">
      <c r="A6" s="41" t="s">
        <v>41</v>
      </c>
      <c r="B6" s="43">
        <v>0</v>
      </c>
      <c r="C6" s="43">
        <v>0</v>
      </c>
      <c r="D6" s="43"/>
      <c r="E6" s="43">
        <v>0</v>
      </c>
      <c r="F6" s="37" t="s">
        <v>339</v>
      </c>
      <c r="G6" s="121" t="str">
        <f>+resumen!B5</f>
        <v>RECHAZADO</v>
      </c>
    </row>
    <row r="7" spans="1:7" ht="18.75" x14ac:dyDescent="0.3">
      <c r="A7" s="41" t="s">
        <v>23</v>
      </c>
      <c r="B7" s="43">
        <v>400</v>
      </c>
      <c r="C7" s="44">
        <f>+DOMOTI!D66</f>
        <v>200</v>
      </c>
      <c r="D7" s="44"/>
      <c r="E7" s="44">
        <f>+DOMOTI!D119</f>
        <v>100</v>
      </c>
      <c r="F7" s="37">
        <f t="shared" ref="F7:F13" si="0">SUM(B7:E7)</f>
        <v>700</v>
      </c>
      <c r="G7" s="121" t="str">
        <f>+resumen!B6</f>
        <v>CUMPLE</v>
      </c>
    </row>
    <row r="8" spans="1:7" ht="18.75" x14ac:dyDescent="0.3">
      <c r="A8" s="41" t="s">
        <v>42</v>
      </c>
      <c r="B8" s="43">
        <v>50</v>
      </c>
      <c r="C8" s="44">
        <f>+'HI MEDIA'!D66</f>
        <v>200</v>
      </c>
      <c r="D8" s="44"/>
      <c r="E8" s="44">
        <f>+'HI MEDIA'!D119</f>
        <v>100</v>
      </c>
      <c r="F8" s="37">
        <f t="shared" si="0"/>
        <v>350</v>
      </c>
      <c r="G8" s="121" t="str">
        <f>+resumen!B7</f>
        <v>CUMPLE</v>
      </c>
    </row>
    <row r="9" spans="1:7" ht="18.75" x14ac:dyDescent="0.3">
      <c r="A9" s="41" t="s">
        <v>72</v>
      </c>
      <c r="B9" s="43">
        <v>0</v>
      </c>
      <c r="C9" s="44">
        <f>+'CREATIVE + REHAB'!D70</f>
        <v>200</v>
      </c>
      <c r="D9" s="44"/>
      <c r="E9" s="44">
        <f>+'CREATIVE + REHAB'!D123</f>
        <v>100</v>
      </c>
      <c r="F9" s="37">
        <f t="shared" ref="F9" si="1">SUM(B9:E9)</f>
        <v>300</v>
      </c>
      <c r="G9" s="121" t="str">
        <f>+resumen!B8</f>
        <v>NO CUMPLE</v>
      </c>
    </row>
    <row r="10" spans="1:7" ht="18.75" x14ac:dyDescent="0.3">
      <c r="A10" s="41" t="s">
        <v>73</v>
      </c>
      <c r="B10" s="43">
        <v>0</v>
      </c>
      <c r="C10" s="44">
        <f>+IMAGINAMOS!D61</f>
        <v>200</v>
      </c>
      <c r="D10" s="44"/>
      <c r="E10" s="44">
        <f>+IMAGINAMOS!D114</f>
        <v>100</v>
      </c>
      <c r="F10" s="37">
        <f t="shared" ref="F10:F12" si="2">SUM(B10:E10)</f>
        <v>300</v>
      </c>
      <c r="G10" s="121" t="str">
        <f>+resumen!B9</f>
        <v>NO CUMPLE</v>
      </c>
    </row>
    <row r="11" spans="1:7" ht="25.5" x14ac:dyDescent="0.3">
      <c r="A11" s="41" t="s">
        <v>74</v>
      </c>
      <c r="B11" s="43">
        <v>100</v>
      </c>
      <c r="C11" s="44">
        <f>+'VISIONAR REALIDAD AUMENTADA SAS'!D61</f>
        <v>200</v>
      </c>
      <c r="D11" s="44"/>
      <c r="E11" s="44">
        <f>+'VISIONAR REALIDAD AUMENTADA SAS'!D114</f>
        <v>100</v>
      </c>
      <c r="F11" s="37">
        <f t="shared" ref="F11" si="3">SUM(B11:E11)</f>
        <v>400</v>
      </c>
      <c r="G11" s="121" t="str">
        <f>+resumen!B10</f>
        <v>NO CUMPLE</v>
      </c>
    </row>
    <row r="12" spans="1:7" ht="25.5" x14ac:dyDescent="0.3">
      <c r="A12" s="41" t="s">
        <v>330</v>
      </c>
      <c r="B12" s="43">
        <v>200</v>
      </c>
      <c r="C12" s="44">
        <f>+'Unión temporal APPS DE COLOMBIA'!D66</f>
        <v>200</v>
      </c>
      <c r="D12" s="44"/>
      <c r="E12" s="44">
        <f>+'Unión temporal APPS DE COLOMBIA'!D119</f>
        <v>100</v>
      </c>
      <c r="F12" s="37">
        <f t="shared" si="2"/>
        <v>500</v>
      </c>
      <c r="G12" s="121" t="str">
        <f>+resumen!B11</f>
        <v>CUMPLE</v>
      </c>
    </row>
    <row r="13" spans="1:7" ht="25.5" x14ac:dyDescent="0.3">
      <c r="A13" s="41" t="s">
        <v>331</v>
      </c>
      <c r="B13" s="43">
        <v>0</v>
      </c>
      <c r="C13" s="44">
        <f>+'Tecnologías de Inf. y tele. SAS'!D61</f>
        <v>200</v>
      </c>
      <c r="D13" s="44"/>
      <c r="E13" s="44">
        <f>+'Tecnologías de Inf. y tele. SAS'!D114</f>
        <v>100</v>
      </c>
      <c r="F13" s="37">
        <f t="shared" si="0"/>
        <v>300</v>
      </c>
      <c r="G13" s="121" t="str">
        <f>+resumen!B12</f>
        <v>NO CUMPLE</v>
      </c>
    </row>
    <row r="15" spans="1:7" ht="25.5" x14ac:dyDescent="0.2">
      <c r="A15" s="42" t="s">
        <v>24</v>
      </c>
      <c r="B15" s="42" t="s">
        <v>340</v>
      </c>
      <c r="D15" s="42" t="s">
        <v>51</v>
      </c>
    </row>
    <row r="16" spans="1:7" ht="15.75" x14ac:dyDescent="0.25">
      <c r="A16" s="41" t="s">
        <v>38</v>
      </c>
      <c r="B16" s="86">
        <f>+'IRIS MEDIA LAB SAS'!V62</f>
        <v>6</v>
      </c>
      <c r="D16" s="46">
        <f>+'IRIS MEDIA LAB SAS'!D88</f>
        <v>54893645</v>
      </c>
    </row>
    <row r="17" spans="1:4" ht="15.75" x14ac:dyDescent="0.25">
      <c r="A17" s="41" t="s">
        <v>41</v>
      </c>
      <c r="B17" s="86">
        <f>+'ITO SOFTWARE SAS'!V61</f>
        <v>31</v>
      </c>
      <c r="D17" s="132">
        <f>+'ITO SOFTWARE SAS'!D88</f>
        <v>44157336</v>
      </c>
    </row>
    <row r="18" spans="1:4" ht="15.75" x14ac:dyDescent="0.25">
      <c r="A18" s="41" t="s">
        <v>23</v>
      </c>
      <c r="B18" s="85">
        <f>+DOMOTI!V62</f>
        <v>65</v>
      </c>
      <c r="D18" s="46">
        <f>+DOMOTI!D88</f>
        <v>50854144</v>
      </c>
    </row>
    <row r="19" spans="1:4" ht="15.75" x14ac:dyDescent="0.25">
      <c r="A19" s="41" t="s">
        <v>42</v>
      </c>
      <c r="B19" s="85">
        <f>+'HI MEDIA'!V62</f>
        <v>5</v>
      </c>
      <c r="D19" s="46">
        <f>+'HI MEDIA'!D88</f>
        <v>57000000</v>
      </c>
    </row>
    <row r="20" spans="1:4" ht="15.75" x14ac:dyDescent="0.25">
      <c r="A20" s="41" t="s">
        <v>72</v>
      </c>
      <c r="B20" s="85">
        <f>+'CREATIVE + REHAB'!V67</f>
        <v>3</v>
      </c>
      <c r="D20" s="46">
        <f>+'CREATIVE + REHAB'!D92</f>
        <v>54850000</v>
      </c>
    </row>
    <row r="21" spans="1:4" ht="15.75" x14ac:dyDescent="0.25">
      <c r="A21" s="41" t="s">
        <v>73</v>
      </c>
      <c r="B21" s="85">
        <f>+IMAGINAMOS!V57</f>
        <v>0</v>
      </c>
      <c r="D21" s="46">
        <f>+IMAGINAMOS!D83</f>
        <v>51040000</v>
      </c>
    </row>
    <row r="22" spans="1:4" ht="25.5" x14ac:dyDescent="0.25">
      <c r="A22" s="41" t="s">
        <v>74</v>
      </c>
      <c r="B22" s="85">
        <f>+'VISIONAR REALIDAD AUMENTADA SAS'!V58</f>
        <v>6</v>
      </c>
      <c r="D22" s="46">
        <f>+'VISIONAR REALIDAD AUMENTADA SAS'!D83</f>
        <v>50854144</v>
      </c>
    </row>
    <row r="23" spans="1:4" ht="25.5" x14ac:dyDescent="0.25">
      <c r="A23" s="41" t="s">
        <v>330</v>
      </c>
      <c r="B23" s="85">
        <f>+'Unión temporal APPS DE COLOMBIA'!V62</f>
        <v>14</v>
      </c>
      <c r="D23" s="46">
        <f>+'Unión temporal APPS DE COLOMBIA'!D88</f>
        <v>50854144</v>
      </c>
    </row>
    <row r="24" spans="1:4" ht="25.5" x14ac:dyDescent="0.25">
      <c r="A24" s="41" t="s">
        <v>331</v>
      </c>
      <c r="B24" s="85">
        <f>+'Tecnologías de Inf. y tele. SAS'!V58</f>
        <v>0</v>
      </c>
      <c r="D24" s="46">
        <f>+'Tecnologías de Inf. y tele. SAS'!D83</f>
        <v>50854144</v>
      </c>
    </row>
  </sheetData>
  <mergeCells count="1">
    <mergeCell ref="A1:E1"/>
  </mergeCells>
  <pageMargins left="0.7" right="0.7" top="0.75" bottom="0.75" header="0.3" footer="0.3"/>
  <pageSetup orientation="portrait" horizontalDpi="4294967293" vertic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
  <sheetViews>
    <sheetView tabSelected="1" workbookViewId="0">
      <selection activeCell="F3" sqref="F3"/>
    </sheetView>
  </sheetViews>
  <sheetFormatPr baseColWidth="10" defaultRowHeight="15" x14ac:dyDescent="0.25"/>
  <cols>
    <col min="1" max="1" width="32.85546875" customWidth="1"/>
    <col min="2" max="2" width="15.28515625" customWidth="1"/>
    <col min="3" max="3" width="32.85546875" customWidth="1"/>
    <col min="4" max="4" width="10.85546875" bestFit="1" customWidth="1"/>
    <col min="5" max="5" width="34.42578125" customWidth="1"/>
    <col min="6" max="6" width="15.28515625" customWidth="1"/>
  </cols>
  <sheetData>
    <row r="1" spans="1:9" ht="42.6" customHeight="1" x14ac:dyDescent="0.3">
      <c r="A1" s="159" t="s">
        <v>48</v>
      </c>
      <c r="B1" s="160"/>
      <c r="C1" s="161"/>
      <c r="E1" s="157" t="s">
        <v>47</v>
      </c>
      <c r="F1" s="158"/>
    </row>
    <row r="2" spans="1:9" ht="18.75" x14ac:dyDescent="0.3">
      <c r="A2" s="122"/>
      <c r="B2" s="123"/>
      <c r="C2" s="124"/>
      <c r="E2" s="15"/>
      <c r="F2" s="15"/>
    </row>
    <row r="3" spans="1:9" ht="30" x14ac:dyDescent="0.25">
      <c r="A3" s="125" t="s">
        <v>24</v>
      </c>
      <c r="B3" s="6" t="s">
        <v>53</v>
      </c>
      <c r="C3" s="126" t="s">
        <v>338</v>
      </c>
      <c r="E3" s="6" t="s">
        <v>24</v>
      </c>
      <c r="F3" s="136" t="s">
        <v>357</v>
      </c>
    </row>
    <row r="4" spans="1:9" x14ac:dyDescent="0.25">
      <c r="A4" s="127" t="str">
        <f>+PONDERABLES!A5</f>
        <v>IRIS MEDIA LAB SAS</v>
      </c>
      <c r="B4" s="33" t="s">
        <v>9</v>
      </c>
      <c r="C4" s="124"/>
      <c r="E4" s="34" t="str">
        <f>+A4</f>
        <v>IRIS MEDIA LAB SAS</v>
      </c>
      <c r="F4" s="33">
        <f>+PONDERABLES!F5</f>
        <v>400</v>
      </c>
    </row>
    <row r="5" spans="1:9" x14ac:dyDescent="0.25">
      <c r="A5" s="127" t="str">
        <f>+PONDERABLES!A6</f>
        <v>ITO SOFTWARE SAS</v>
      </c>
      <c r="B5" s="33" t="s">
        <v>140</v>
      </c>
      <c r="C5" s="128" t="s">
        <v>141</v>
      </c>
      <c r="E5" s="34" t="str">
        <f t="shared" ref="E5:E12" si="0">+A5</f>
        <v>ITO SOFTWARE SAS</v>
      </c>
      <c r="F5" s="33" t="str">
        <f>+PONDERABLES!F6</f>
        <v>NO SE EVALUA</v>
      </c>
    </row>
    <row r="6" spans="1:9" x14ac:dyDescent="0.25">
      <c r="A6" s="127" t="str">
        <f>+PONDERABLES!A7</f>
        <v>DOMOTI</v>
      </c>
      <c r="B6" s="33" t="s">
        <v>9</v>
      </c>
      <c r="C6" s="124"/>
      <c r="E6" s="34" t="str">
        <f t="shared" si="0"/>
        <v>DOMOTI</v>
      </c>
      <c r="F6" s="33">
        <f>+PONDERABLES!F7</f>
        <v>700</v>
      </c>
    </row>
    <row r="7" spans="1:9" x14ac:dyDescent="0.25">
      <c r="A7" s="127" t="str">
        <f>+PONDERABLES!A8</f>
        <v>HI MEDIA DIGITAL SAS</v>
      </c>
      <c r="B7" s="33" t="s">
        <v>9</v>
      </c>
      <c r="C7" s="124"/>
      <c r="E7" s="34" t="str">
        <f t="shared" si="0"/>
        <v>HI MEDIA DIGITAL SAS</v>
      </c>
      <c r="F7" s="33">
        <f>+PONDERABLES!F8</f>
        <v>350</v>
      </c>
    </row>
    <row r="8" spans="1:9" ht="75" x14ac:dyDescent="0.25">
      <c r="A8" s="127" t="str">
        <f>+PONDERABLES!A9</f>
        <v>CREATIVE + REHAB</v>
      </c>
      <c r="B8" s="33" t="s">
        <v>334</v>
      </c>
      <c r="C8" s="128" t="s">
        <v>337</v>
      </c>
      <c r="E8" s="34" t="str">
        <f t="shared" si="0"/>
        <v>CREATIVE + REHAB</v>
      </c>
      <c r="F8" s="33">
        <f>+PONDERABLES!F9</f>
        <v>300</v>
      </c>
    </row>
    <row r="9" spans="1:9" ht="120" x14ac:dyDescent="0.25">
      <c r="A9" s="127" t="str">
        <f>+PONDERABLES!A10</f>
        <v>IMAGINAMOS</v>
      </c>
      <c r="B9" s="33" t="s">
        <v>334</v>
      </c>
      <c r="C9" s="134" t="s">
        <v>353</v>
      </c>
      <c r="E9" s="34" t="str">
        <f t="shared" si="0"/>
        <v>IMAGINAMOS</v>
      </c>
      <c r="F9" s="33">
        <f>+PONDERABLES!F10</f>
        <v>300</v>
      </c>
    </row>
    <row r="10" spans="1:9" x14ac:dyDescent="0.25">
      <c r="A10" s="127" t="str">
        <f>+PONDERABLES!A11</f>
        <v>VISIONAR REALIDAD AUMENTADA SAS</v>
      </c>
      <c r="B10" s="33" t="s">
        <v>334</v>
      </c>
      <c r="C10" s="124" t="s">
        <v>335</v>
      </c>
      <c r="E10" s="34" t="str">
        <f t="shared" si="0"/>
        <v>VISIONAR REALIDAD AUMENTADA SAS</v>
      </c>
      <c r="F10" s="33">
        <f>+PONDERABLES!F11</f>
        <v>400</v>
      </c>
    </row>
    <row r="11" spans="1:9" x14ac:dyDescent="0.25">
      <c r="A11" s="127" t="s">
        <v>330</v>
      </c>
      <c r="B11" s="33" t="s">
        <v>9</v>
      </c>
      <c r="C11" s="128"/>
      <c r="E11" s="34" t="str">
        <f t="shared" si="0"/>
        <v>Unión temporal APPS DE COLOMBIA</v>
      </c>
      <c r="F11" s="33">
        <f>+PONDERABLES!F12</f>
        <v>500</v>
      </c>
    </row>
    <row r="12" spans="1:9" ht="30.75" thickBot="1" x14ac:dyDescent="0.3">
      <c r="A12" s="129" t="s">
        <v>331</v>
      </c>
      <c r="B12" s="130" t="s">
        <v>334</v>
      </c>
      <c r="C12" s="131" t="s">
        <v>336</v>
      </c>
      <c r="E12" s="34" t="str">
        <f t="shared" si="0"/>
        <v>Tecnologías de Inf. y tele. SAS</v>
      </c>
      <c r="F12" s="33">
        <f>+PONDERABLES!F13</f>
        <v>300</v>
      </c>
    </row>
    <row r="13" spans="1:9" s="15" customFormat="1" ht="18.75" x14ac:dyDescent="0.3">
      <c r="C13" s="35"/>
      <c r="D13" s="35"/>
      <c r="E13" s="35"/>
      <c r="F13" s="35"/>
      <c r="G13" s="35"/>
    </row>
    <row r="14" spans="1:9" s="15" customFormat="1" x14ac:dyDescent="0.25"/>
    <row r="15" spans="1:9" s="15" customFormat="1" x14ac:dyDescent="0.25">
      <c r="C15"/>
      <c r="D15"/>
      <c r="E15"/>
      <c r="F15"/>
      <c r="G15"/>
      <c r="H15"/>
      <c r="I15"/>
    </row>
    <row r="16" spans="1:9" s="15" customFormat="1" x14ac:dyDescent="0.25">
      <c r="C16"/>
      <c r="D16"/>
      <c r="E16"/>
      <c r="F16"/>
      <c r="G16"/>
      <c r="H16"/>
      <c r="I16"/>
    </row>
    <row r="17" spans="3:9" s="15" customFormat="1" x14ac:dyDescent="0.25">
      <c r="C17"/>
      <c r="D17"/>
      <c r="E17"/>
      <c r="F17"/>
      <c r="G17"/>
      <c r="H17"/>
      <c r="I17"/>
    </row>
    <row r="18" spans="3:9" s="15" customFormat="1" x14ac:dyDescent="0.25">
      <c r="C18"/>
      <c r="D18"/>
      <c r="E18"/>
      <c r="F18"/>
      <c r="G18"/>
      <c r="H18"/>
      <c r="I18"/>
    </row>
    <row r="19" spans="3:9" s="15" customFormat="1" x14ac:dyDescent="0.25">
      <c r="C19"/>
      <c r="D19"/>
      <c r="E19"/>
      <c r="F19"/>
      <c r="G19"/>
      <c r="H19"/>
      <c r="I19"/>
    </row>
    <row r="20" spans="3:9" s="15" customFormat="1" x14ac:dyDescent="0.25">
      <c r="C20"/>
      <c r="D20"/>
      <c r="E20"/>
      <c r="F20"/>
      <c r="G20"/>
      <c r="H20"/>
      <c r="I20"/>
    </row>
  </sheetData>
  <mergeCells count="2">
    <mergeCell ref="E1:F1"/>
    <mergeCell ref="A1:C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50"/>
  <sheetViews>
    <sheetView topLeftCell="G8" zoomScale="95" zoomScaleNormal="69" workbookViewId="0">
      <selection activeCell="N9" sqref="N9"/>
    </sheetView>
  </sheetViews>
  <sheetFormatPr baseColWidth="10" defaultColWidth="11.42578125" defaultRowHeight="15" x14ac:dyDescent="0.25"/>
  <cols>
    <col min="1" max="1" width="3.42578125" style="3" customWidth="1"/>
    <col min="2" max="2" width="18" style="1" customWidth="1"/>
    <col min="3" max="3" width="20.85546875" style="1" customWidth="1"/>
    <col min="4" max="7" width="22.42578125" style="1" customWidth="1"/>
    <col min="8" max="8" width="15.7109375" style="1" customWidth="1"/>
    <col min="9" max="9" width="17.28515625" style="1" customWidth="1"/>
    <col min="10" max="10" width="20" style="1" customWidth="1"/>
    <col min="11" max="11" width="21.85546875" style="1" customWidth="1"/>
    <col min="12" max="12" width="28.5703125" style="1" customWidth="1"/>
    <col min="13" max="13" width="20.42578125" style="1" customWidth="1"/>
    <col min="14" max="14" width="18.140625" style="1" bestFit="1" customWidth="1"/>
    <col min="15" max="15" width="17.28515625" style="1" customWidth="1"/>
    <col min="16" max="16" width="14.5703125" style="1" customWidth="1"/>
    <col min="17" max="17" width="16" style="1" customWidth="1"/>
    <col min="18" max="18" width="15.42578125" style="1" customWidth="1"/>
    <col min="19" max="19" width="20.85546875" style="1" bestFit="1" customWidth="1"/>
    <col min="20" max="20" width="14.85546875" style="1" customWidth="1"/>
    <col min="21" max="21" width="30.5703125" style="1" bestFit="1" customWidth="1"/>
    <col min="22" max="16384" width="11.42578125" style="1"/>
  </cols>
  <sheetData>
    <row r="1" spans="2:47" s="3" customFormat="1" x14ac:dyDescent="0.25"/>
    <row r="2" spans="2:47" s="3" customFormat="1" x14ac:dyDescent="0.25">
      <c r="B2" s="138" t="s">
        <v>0</v>
      </c>
      <c r="C2" s="138"/>
      <c r="D2" s="138"/>
      <c r="E2" s="138"/>
      <c r="F2" s="138"/>
      <c r="G2" s="138"/>
    </row>
    <row r="3" spans="2:47" s="3" customFormat="1" x14ac:dyDescent="0.25">
      <c r="B3" s="139" t="s">
        <v>1</v>
      </c>
      <c r="C3" s="139"/>
      <c r="D3" s="139"/>
      <c r="E3" s="139"/>
      <c r="F3" s="139"/>
      <c r="G3" s="139"/>
    </row>
    <row r="4" spans="2:47" s="3" customFormat="1" x14ac:dyDescent="0.25">
      <c r="B4" s="140" t="s">
        <v>2</v>
      </c>
      <c r="C4" s="140"/>
      <c r="D4" s="140"/>
      <c r="E4" s="140"/>
      <c r="F4" s="140"/>
      <c r="G4" s="140"/>
    </row>
    <row r="5" spans="2:47" s="3" customFormat="1" x14ac:dyDescent="0.25">
      <c r="B5" s="56"/>
      <c r="C5" s="56"/>
      <c r="D5" s="56"/>
      <c r="E5" s="56"/>
      <c r="F5" s="56"/>
      <c r="G5" s="56"/>
    </row>
    <row r="6" spans="2:47" s="3" customFormat="1" ht="15.75" x14ac:dyDescent="0.25">
      <c r="B6" s="53" t="s">
        <v>27</v>
      </c>
      <c r="C6" s="29"/>
      <c r="D6" s="30"/>
      <c r="E6" s="30"/>
      <c r="F6" s="30"/>
      <c r="G6" s="30"/>
      <c r="H6" s="6" t="s">
        <v>9</v>
      </c>
    </row>
    <row r="7" spans="2:47" ht="113.1" customHeight="1" x14ac:dyDescent="0.25">
      <c r="B7" s="4" t="s">
        <v>7</v>
      </c>
      <c r="C7" s="4" t="s">
        <v>32</v>
      </c>
      <c r="D7" s="141" t="s">
        <v>71</v>
      </c>
      <c r="E7" s="141"/>
      <c r="F7" s="141"/>
      <c r="G7" s="141"/>
      <c r="H7" s="45"/>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row>
    <row r="8" spans="2:47" s="3" customFormat="1" x14ac:dyDescent="0.25"/>
    <row r="9" spans="2:47" ht="60" x14ac:dyDescent="0.25">
      <c r="B9" s="55" t="s">
        <v>22</v>
      </c>
      <c r="C9" s="142" t="s">
        <v>8</v>
      </c>
      <c r="D9" s="142"/>
      <c r="E9" s="142"/>
      <c r="F9" s="142"/>
      <c r="G9" s="142"/>
      <c r="H9" s="6" t="s">
        <v>54</v>
      </c>
      <c r="I9" s="6" t="s">
        <v>10</v>
      </c>
      <c r="J9" s="6" t="s">
        <v>15</v>
      </c>
      <c r="K9" s="6" t="s">
        <v>16</v>
      </c>
      <c r="L9" s="6" t="s">
        <v>17</v>
      </c>
      <c r="M9" s="6" t="s">
        <v>11</v>
      </c>
      <c r="N9" s="6" t="s">
        <v>12</v>
      </c>
      <c r="O9" s="6" t="s">
        <v>13</v>
      </c>
      <c r="P9" s="6" t="s">
        <v>28</v>
      </c>
      <c r="Q9" s="6" t="s">
        <v>14</v>
      </c>
      <c r="R9" s="6" t="s">
        <v>35</v>
      </c>
      <c r="S9" s="6" t="s">
        <v>18</v>
      </c>
      <c r="T9" s="6" t="s">
        <v>19</v>
      </c>
      <c r="U9" s="6" t="s">
        <v>20</v>
      </c>
      <c r="V9" s="10"/>
      <c r="W9" s="10"/>
      <c r="X9" s="10"/>
      <c r="Y9" s="10"/>
      <c r="Z9" s="10"/>
      <c r="AA9" s="10"/>
      <c r="AB9" s="10"/>
      <c r="AC9" s="10"/>
      <c r="AD9" s="3"/>
      <c r="AE9" s="3"/>
      <c r="AF9" s="3"/>
      <c r="AG9" s="3"/>
      <c r="AH9" s="3"/>
      <c r="AI9" s="3"/>
      <c r="AJ9" s="3"/>
      <c r="AK9" s="3"/>
      <c r="AL9" s="3"/>
      <c r="AM9" s="3"/>
      <c r="AN9" s="3"/>
      <c r="AO9" s="3"/>
      <c r="AP9" s="3"/>
      <c r="AQ9" s="3"/>
      <c r="AR9" s="3"/>
      <c r="AS9" s="3"/>
      <c r="AT9" s="3"/>
      <c r="AU9" s="3"/>
    </row>
    <row r="10" spans="2:47" ht="48" customHeight="1" x14ac:dyDescent="0.25">
      <c r="B10" s="4" t="s">
        <v>3</v>
      </c>
      <c r="C10" s="143" t="s">
        <v>268</v>
      </c>
      <c r="D10" s="144"/>
      <c r="E10" s="144"/>
      <c r="F10" s="144"/>
      <c r="G10" s="145"/>
      <c r="H10" s="59" t="s">
        <v>80</v>
      </c>
      <c r="I10" s="59" t="s">
        <v>80</v>
      </c>
      <c r="J10" s="32">
        <v>35250650</v>
      </c>
      <c r="K10" s="9">
        <v>1</v>
      </c>
      <c r="L10" s="14">
        <f t="shared" ref="L10:L15" si="0">+J10*K10</f>
        <v>35250650</v>
      </c>
      <c r="M10" s="2" t="s">
        <v>269</v>
      </c>
      <c r="N10" s="20" t="s">
        <v>270</v>
      </c>
      <c r="O10" s="22">
        <v>41213</v>
      </c>
      <c r="P10" s="112" t="s">
        <v>80</v>
      </c>
      <c r="Q10" s="22">
        <v>41214</v>
      </c>
      <c r="R10" s="20" t="s">
        <v>80</v>
      </c>
      <c r="S10" s="21" t="s">
        <v>271</v>
      </c>
      <c r="T10" s="21">
        <v>3121876</v>
      </c>
      <c r="U10" s="23" t="s">
        <v>272</v>
      </c>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row>
    <row r="11" spans="2:47" ht="48" customHeight="1" x14ac:dyDescent="0.25">
      <c r="B11" s="4" t="s">
        <v>4</v>
      </c>
      <c r="C11" s="143" t="s">
        <v>273</v>
      </c>
      <c r="D11" s="144"/>
      <c r="E11" s="144"/>
      <c r="F11" s="144"/>
      <c r="G11" s="145"/>
      <c r="H11" s="59" t="s">
        <v>239</v>
      </c>
      <c r="I11" s="59" t="s">
        <v>80</v>
      </c>
      <c r="J11" s="32">
        <v>29000000</v>
      </c>
      <c r="K11" s="9">
        <v>1</v>
      </c>
      <c r="L11" s="14">
        <f t="shared" si="0"/>
        <v>29000000</v>
      </c>
      <c r="M11" s="2" t="s">
        <v>274</v>
      </c>
      <c r="N11" s="20" t="s">
        <v>270</v>
      </c>
      <c r="O11" s="22">
        <v>40999</v>
      </c>
      <c r="P11" s="20" t="s">
        <v>80</v>
      </c>
      <c r="Q11" s="22">
        <v>41030</v>
      </c>
      <c r="R11" s="20" t="s">
        <v>80</v>
      </c>
      <c r="S11" s="21" t="s">
        <v>275</v>
      </c>
      <c r="T11" s="24">
        <v>3017549851</v>
      </c>
      <c r="U11" s="23" t="s">
        <v>276</v>
      </c>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row>
    <row r="12" spans="2:47" ht="48" customHeight="1" x14ac:dyDescent="0.25">
      <c r="B12" s="4" t="s">
        <v>5</v>
      </c>
      <c r="C12" s="143"/>
      <c r="D12" s="144"/>
      <c r="E12" s="144"/>
      <c r="F12" s="144"/>
      <c r="G12" s="145"/>
      <c r="H12" s="59"/>
      <c r="I12" s="59"/>
      <c r="J12" s="32"/>
      <c r="K12" s="9"/>
      <c r="L12" s="14">
        <f t="shared" si="0"/>
        <v>0</v>
      </c>
      <c r="M12" s="2"/>
      <c r="N12" s="20"/>
      <c r="O12" s="22"/>
      <c r="P12" s="22"/>
      <c r="Q12" s="22"/>
      <c r="R12" s="20"/>
      <c r="S12" s="21"/>
      <c r="T12" s="24"/>
      <c r="U12" s="2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row>
    <row r="13" spans="2:47" ht="48" customHeight="1" x14ac:dyDescent="0.25">
      <c r="B13" s="4" t="s">
        <v>6</v>
      </c>
      <c r="C13" s="143"/>
      <c r="D13" s="144"/>
      <c r="E13" s="144"/>
      <c r="F13" s="144"/>
      <c r="G13" s="145"/>
      <c r="H13" s="2"/>
      <c r="I13" s="2"/>
      <c r="J13" s="8"/>
      <c r="K13" s="9"/>
      <c r="L13" s="14">
        <f t="shared" si="0"/>
        <v>0</v>
      </c>
      <c r="M13" s="12"/>
      <c r="N13" s="12"/>
      <c r="O13" s="12"/>
      <c r="P13" s="12"/>
      <c r="Q13" s="12"/>
      <c r="R13" s="12"/>
      <c r="S13" s="12"/>
      <c r="T13" s="12"/>
      <c r="U13" s="12"/>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row>
    <row r="14" spans="2:47" ht="48" customHeight="1" x14ac:dyDescent="0.25">
      <c r="B14" s="4" t="s">
        <v>29</v>
      </c>
      <c r="C14" s="143"/>
      <c r="D14" s="144"/>
      <c r="E14" s="144"/>
      <c r="F14" s="144"/>
      <c r="G14" s="145"/>
      <c r="H14" s="2"/>
      <c r="I14" s="2"/>
      <c r="J14" s="8"/>
      <c r="K14" s="9"/>
      <c r="L14" s="14">
        <f t="shared" si="0"/>
        <v>0</v>
      </c>
      <c r="M14" s="12"/>
      <c r="N14" s="12"/>
      <c r="O14" s="12"/>
      <c r="P14" s="12"/>
      <c r="Q14" s="12"/>
      <c r="R14" s="12"/>
      <c r="S14" s="12"/>
      <c r="T14" s="12"/>
      <c r="U14" s="12"/>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row>
    <row r="15" spans="2:47" ht="48" customHeight="1" x14ac:dyDescent="0.25">
      <c r="B15" s="4" t="s">
        <v>30</v>
      </c>
      <c r="C15" s="143"/>
      <c r="D15" s="144"/>
      <c r="E15" s="144"/>
      <c r="F15" s="144"/>
      <c r="G15" s="145"/>
      <c r="H15" s="2"/>
      <c r="I15" s="2"/>
      <c r="J15" s="8"/>
      <c r="K15" s="9"/>
      <c r="L15" s="14">
        <f t="shared" si="0"/>
        <v>0</v>
      </c>
      <c r="M15" s="12"/>
      <c r="N15" s="12"/>
      <c r="O15" s="12"/>
      <c r="P15" s="12"/>
      <c r="Q15" s="12"/>
      <c r="R15" s="12"/>
      <c r="S15" s="12"/>
      <c r="T15" s="12"/>
      <c r="U15" s="12"/>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row>
    <row r="16" spans="2:47" x14ac:dyDescent="0.25">
      <c r="B16" s="3"/>
      <c r="C16" s="3"/>
      <c r="D16" s="3"/>
      <c r="E16" s="3"/>
      <c r="F16" s="3"/>
      <c r="G16" s="3"/>
      <c r="H16" s="3"/>
      <c r="I16" s="3"/>
      <c r="J16" s="3"/>
      <c r="K16" s="3"/>
      <c r="L16" s="7">
        <f>SUM(L10:L15)</f>
        <v>64250650</v>
      </c>
      <c r="M16" s="3"/>
      <c r="N16" s="3"/>
      <c r="O16" s="3"/>
      <c r="P16" s="3"/>
      <c r="Q16" s="3"/>
      <c r="R16" s="3"/>
      <c r="S16" s="3"/>
      <c r="T16" s="3"/>
      <c r="U16" s="3"/>
      <c r="V16" s="3"/>
      <c r="W16" s="3"/>
      <c r="X16" s="3"/>
      <c r="Y16" s="3"/>
      <c r="Z16" s="3"/>
      <c r="AA16" s="3"/>
      <c r="AB16" s="3"/>
      <c r="AC16" s="3"/>
      <c r="AD16" s="3"/>
      <c r="AE16" s="3"/>
      <c r="AF16" s="3"/>
      <c r="AG16" s="3"/>
      <c r="AH16" s="3"/>
    </row>
    <row r="17" spans="2:37" x14ac:dyDescent="0.25">
      <c r="B17" s="137" t="s">
        <v>21</v>
      </c>
      <c r="C17" s="137"/>
      <c r="D17" s="137"/>
      <c r="E17" s="137"/>
      <c r="F17" s="3"/>
      <c r="G17" s="3"/>
      <c r="H17" s="3"/>
      <c r="I17" s="3"/>
      <c r="J17" s="3"/>
      <c r="K17" s="3"/>
      <c r="L17" s="11"/>
      <c r="M17" s="3"/>
      <c r="N17" s="3"/>
      <c r="O17" s="3"/>
      <c r="P17" s="3"/>
      <c r="Q17" s="3"/>
      <c r="R17" s="3"/>
      <c r="S17" s="3"/>
      <c r="T17" s="3"/>
      <c r="U17" s="3"/>
      <c r="V17" s="3"/>
      <c r="W17" s="3"/>
      <c r="X17" s="3"/>
      <c r="Y17" s="3"/>
      <c r="Z17" s="3"/>
      <c r="AA17" s="3"/>
      <c r="AB17" s="3"/>
      <c r="AC17" s="3"/>
      <c r="AD17" s="3"/>
      <c r="AE17" s="3"/>
      <c r="AF17" s="3"/>
      <c r="AG17" s="3"/>
      <c r="AH17" s="3"/>
      <c r="AI17" s="3"/>
      <c r="AJ17" s="3"/>
      <c r="AK17" s="3"/>
    </row>
    <row r="18" spans="2:37" x14ac:dyDescent="0.25">
      <c r="B18" s="3"/>
      <c r="C18" s="3"/>
      <c r="D18" s="3"/>
      <c r="E18" s="3"/>
      <c r="F18" s="3"/>
      <c r="G18" s="3"/>
      <c r="H18" s="3"/>
      <c r="I18" s="3"/>
      <c r="J18" s="3"/>
      <c r="K18" s="3" t="s">
        <v>40</v>
      </c>
      <c r="L18" s="51">
        <v>63567680</v>
      </c>
      <c r="M18" s="3" t="s">
        <v>36</v>
      </c>
      <c r="N18" s="3"/>
      <c r="O18" s="3"/>
      <c r="P18" s="3"/>
      <c r="Q18" s="3"/>
      <c r="R18" s="3"/>
      <c r="S18" s="3"/>
      <c r="T18" s="3"/>
      <c r="U18" s="3"/>
      <c r="V18" s="3"/>
      <c r="W18" s="3"/>
      <c r="X18" s="3"/>
      <c r="Y18" s="3"/>
      <c r="Z18" s="3"/>
      <c r="AA18" s="3"/>
      <c r="AB18" s="3"/>
      <c r="AC18" s="3"/>
      <c r="AD18" s="3"/>
      <c r="AE18" s="3"/>
      <c r="AF18" s="3"/>
      <c r="AG18" s="3"/>
      <c r="AH18" s="3"/>
      <c r="AI18" s="3"/>
      <c r="AJ18" s="3"/>
      <c r="AK18" s="3"/>
    </row>
    <row r="19" spans="2:37" x14ac:dyDescent="0.25">
      <c r="B19" s="31" t="s">
        <v>33</v>
      </c>
      <c r="C19" s="31"/>
      <c r="D19" s="55" t="s">
        <v>9</v>
      </c>
      <c r="E19" s="3"/>
      <c r="F19" s="3"/>
      <c r="G19" s="3"/>
      <c r="H19" s="3"/>
      <c r="I19" s="3"/>
      <c r="J19" s="3"/>
      <c r="K19" s="1" t="s">
        <v>56</v>
      </c>
      <c r="M19" s="3"/>
      <c r="N19" s="3"/>
      <c r="O19" s="3"/>
      <c r="P19" s="3"/>
      <c r="Q19" s="3"/>
      <c r="R19" s="3"/>
      <c r="S19" s="3"/>
      <c r="T19" s="3"/>
      <c r="U19" s="3"/>
      <c r="V19" s="3"/>
      <c r="W19" s="3"/>
      <c r="X19" s="3"/>
      <c r="Y19" s="3"/>
      <c r="Z19" s="3"/>
      <c r="AA19" s="3"/>
      <c r="AB19" s="3"/>
      <c r="AC19" s="3"/>
      <c r="AD19" s="3"/>
      <c r="AE19" s="3"/>
      <c r="AF19" s="3"/>
      <c r="AG19" s="3"/>
      <c r="AH19" s="3"/>
      <c r="AI19" s="3"/>
      <c r="AJ19" s="3"/>
      <c r="AK19" s="3"/>
    </row>
    <row r="20" spans="2:37" ht="43.5" customHeight="1" x14ac:dyDescent="0.25">
      <c r="B20" s="146" t="s">
        <v>58</v>
      </c>
      <c r="C20" s="146"/>
      <c r="D20" s="87" t="s">
        <v>80</v>
      </c>
      <c r="E20" s="3"/>
      <c r="F20" s="3"/>
      <c r="G20" s="3"/>
      <c r="H20" s="3"/>
      <c r="I20" s="3"/>
      <c r="J20" s="3"/>
      <c r="M20" s="3"/>
      <c r="N20" s="3"/>
      <c r="O20" s="3"/>
      <c r="P20" s="3"/>
      <c r="Q20" s="3"/>
      <c r="R20" s="3"/>
      <c r="S20" s="3"/>
      <c r="T20" s="3"/>
      <c r="U20" s="3"/>
      <c r="V20" s="3"/>
      <c r="W20" s="3"/>
      <c r="X20" s="3"/>
      <c r="Y20" s="3"/>
      <c r="Z20" s="3"/>
      <c r="AA20" s="3"/>
      <c r="AB20" s="3"/>
      <c r="AC20" s="3"/>
      <c r="AD20" s="3"/>
      <c r="AE20" s="3"/>
      <c r="AF20" s="3"/>
      <c r="AG20" s="3"/>
      <c r="AH20" s="3"/>
      <c r="AI20" s="3"/>
      <c r="AJ20" s="3"/>
      <c r="AK20" s="3"/>
    </row>
    <row r="21" spans="2:37" ht="30.6" customHeight="1" x14ac:dyDescent="0.25">
      <c r="B21" s="146" t="s">
        <v>59</v>
      </c>
      <c r="C21" s="146"/>
      <c r="D21" s="117" t="s">
        <v>80</v>
      </c>
      <c r="E21" s="3"/>
      <c r="F21" s="3"/>
      <c r="G21" s="3"/>
      <c r="H21" s="3"/>
      <c r="I21" s="3"/>
      <c r="J21" s="3"/>
      <c r="M21" s="3"/>
      <c r="N21" s="3"/>
      <c r="O21" s="3"/>
      <c r="P21" s="3"/>
      <c r="Q21" s="3"/>
      <c r="R21" s="3"/>
      <c r="S21" s="3"/>
      <c r="T21" s="3"/>
      <c r="U21" s="3"/>
      <c r="V21" s="3"/>
      <c r="W21" s="3"/>
      <c r="X21" s="3"/>
      <c r="Y21" s="3"/>
      <c r="Z21" s="3"/>
      <c r="AA21" s="3"/>
      <c r="AB21" s="3"/>
      <c r="AC21" s="3"/>
      <c r="AD21" s="3"/>
      <c r="AE21" s="3"/>
      <c r="AF21" s="3"/>
      <c r="AG21" s="3"/>
      <c r="AH21" s="3"/>
      <c r="AI21" s="3"/>
      <c r="AJ21" s="3"/>
      <c r="AK21" s="3"/>
    </row>
    <row r="22" spans="2:37" ht="47.1" customHeight="1" x14ac:dyDescent="0.25">
      <c r="B22" s="146" t="s">
        <v>34</v>
      </c>
      <c r="C22" s="146"/>
      <c r="D22" s="117" t="s">
        <v>80</v>
      </c>
      <c r="E22" s="3"/>
      <c r="F22" s="3"/>
      <c r="G22" s="3"/>
      <c r="H22" s="3"/>
      <c r="I22" s="3"/>
      <c r="J22" s="3"/>
      <c r="K22" s="3" t="s">
        <v>55</v>
      </c>
      <c r="L22" s="11">
        <f>+L18*80%</f>
        <v>50854144</v>
      </c>
      <c r="M22" s="3"/>
      <c r="N22" s="3"/>
      <c r="O22" s="3"/>
      <c r="P22" s="3"/>
      <c r="Q22" s="3"/>
      <c r="R22" s="3"/>
      <c r="S22" s="3"/>
      <c r="T22" s="3"/>
      <c r="U22" s="3"/>
      <c r="V22" s="3"/>
      <c r="W22" s="3"/>
      <c r="X22" s="3"/>
      <c r="Y22" s="3"/>
      <c r="Z22" s="3"/>
      <c r="AA22" s="3"/>
      <c r="AB22" s="3"/>
      <c r="AC22" s="3"/>
      <c r="AD22" s="3"/>
      <c r="AE22" s="3"/>
      <c r="AF22" s="3"/>
      <c r="AG22" s="3"/>
      <c r="AH22" s="3"/>
      <c r="AI22" s="3"/>
      <c r="AJ22" s="3"/>
      <c r="AK22" s="3"/>
    </row>
    <row r="23" spans="2:37" ht="38.450000000000003" customHeight="1" x14ac:dyDescent="0.25">
      <c r="B23" s="146" t="s">
        <v>37</v>
      </c>
      <c r="C23" s="146"/>
      <c r="D23" s="117" t="s">
        <v>80</v>
      </c>
      <c r="E23" s="3"/>
      <c r="F23" s="3"/>
      <c r="G23" s="3"/>
      <c r="H23" s="3"/>
      <c r="I23" s="3"/>
      <c r="J23" s="3"/>
      <c r="K23" s="3" t="s">
        <v>57</v>
      </c>
      <c r="L23" s="3"/>
      <c r="M23" s="3"/>
      <c r="N23" s="3"/>
      <c r="O23" s="3"/>
      <c r="P23" s="3"/>
      <c r="Q23" s="3"/>
      <c r="R23" s="3"/>
      <c r="S23" s="3"/>
      <c r="T23" s="3"/>
      <c r="U23" s="3"/>
      <c r="V23" s="3"/>
      <c r="W23" s="3"/>
      <c r="X23" s="3"/>
      <c r="Y23" s="3"/>
      <c r="Z23" s="3"/>
      <c r="AA23" s="3"/>
      <c r="AB23" s="3"/>
      <c r="AC23" s="3"/>
      <c r="AD23" s="3"/>
      <c r="AE23" s="3"/>
      <c r="AF23" s="3"/>
      <c r="AG23" s="3"/>
      <c r="AH23" s="3"/>
      <c r="AI23" s="3"/>
      <c r="AJ23" s="3"/>
      <c r="AK23" s="3"/>
    </row>
    <row r="24" spans="2:37" ht="47.1" customHeight="1" x14ac:dyDescent="0.25">
      <c r="B24" s="146" t="s">
        <v>60</v>
      </c>
      <c r="C24" s="146"/>
      <c r="D24" s="117" t="s">
        <v>80</v>
      </c>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2:37" ht="47.1" customHeight="1" x14ac:dyDescent="0.25">
      <c r="B25" s="146" t="s">
        <v>61</v>
      </c>
      <c r="C25" s="146"/>
      <c r="D25" s="117" t="s">
        <v>239</v>
      </c>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2:37" ht="47.1" customHeight="1" x14ac:dyDescent="0.25">
      <c r="B26" s="146" t="s">
        <v>62</v>
      </c>
      <c r="C26" s="146"/>
      <c r="D26" s="117" t="s">
        <v>80</v>
      </c>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2:37" ht="47.1" customHeight="1" x14ac:dyDescent="0.25">
      <c r="B27" s="146" t="s">
        <v>63</v>
      </c>
      <c r="C27" s="146"/>
      <c r="D27" s="117"/>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2:37" ht="45.6" customHeight="1" x14ac:dyDescent="0.25">
      <c r="B28" s="146" t="s">
        <v>64</v>
      </c>
      <c r="C28" s="146"/>
      <c r="D28" s="117" t="s">
        <v>80</v>
      </c>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2:37" x14ac:dyDescent="0.25">
      <c r="B29" s="57"/>
      <c r="C29" s="57"/>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2:37" s="3" customFormat="1" x14ac:dyDescent="0.25">
      <c r="B30" s="139" t="s">
        <v>65</v>
      </c>
      <c r="C30" s="139"/>
      <c r="D30" s="139"/>
      <c r="E30" s="139"/>
      <c r="F30" s="139"/>
      <c r="G30" s="139"/>
    </row>
    <row r="31" spans="2:37" s="3" customFormat="1" x14ac:dyDescent="0.25">
      <c r="B31" s="140" t="s">
        <v>66</v>
      </c>
      <c r="C31" s="140"/>
      <c r="D31" s="140"/>
      <c r="E31" s="140"/>
      <c r="F31" s="140"/>
      <c r="G31" s="140"/>
    </row>
    <row r="32" spans="2:37" s="3" customFormat="1" x14ac:dyDescent="0.25"/>
    <row r="33" spans="3:4" s="3" customFormat="1" ht="57.95" customHeight="1" x14ac:dyDescent="0.25">
      <c r="C33" s="52" t="s">
        <v>31</v>
      </c>
      <c r="D33" s="45"/>
    </row>
    <row r="34" spans="3:4" s="3" customFormat="1" x14ac:dyDescent="0.25"/>
    <row r="35" spans="3:4" s="3" customFormat="1" x14ac:dyDescent="0.25"/>
    <row r="36" spans="3:4" s="3" customFormat="1" x14ac:dyDescent="0.25"/>
    <row r="37" spans="3:4" s="3" customFormat="1" x14ac:dyDescent="0.25"/>
    <row r="38" spans="3:4" s="3" customFormat="1" x14ac:dyDescent="0.25"/>
    <row r="39" spans="3:4" s="3" customFormat="1" x14ac:dyDescent="0.25"/>
    <row r="40" spans="3:4" s="3" customFormat="1" x14ac:dyDescent="0.25"/>
    <row r="41" spans="3:4" s="3" customFormat="1" x14ac:dyDescent="0.25"/>
    <row r="42" spans="3:4" s="3" customFormat="1" x14ac:dyDescent="0.25"/>
    <row r="43" spans="3:4" s="3" customFormat="1" x14ac:dyDescent="0.25"/>
    <row r="44" spans="3:4" s="3" customFormat="1" x14ac:dyDescent="0.25"/>
    <row r="45" spans="3:4" s="3" customFormat="1" x14ac:dyDescent="0.25"/>
    <row r="46" spans="3:4" s="3" customFormat="1" x14ac:dyDescent="0.25"/>
    <row r="47" spans="3:4" s="3" customFormat="1" x14ac:dyDescent="0.25"/>
    <row r="48" spans="3:4" s="3" customFormat="1" x14ac:dyDescent="0.25"/>
    <row r="49" spans="1:47" s="3" customFormat="1" x14ac:dyDescent="0.25"/>
    <row r="50" spans="1:47" s="3" customFormat="1" x14ac:dyDescent="0.25"/>
    <row r="51" spans="1:47" s="3" customFormat="1" x14ac:dyDescent="0.25"/>
    <row r="52" spans="1:47" s="3" customFormat="1" x14ac:dyDescent="0.25"/>
    <row r="53" spans="1:47" s="3" customFormat="1" x14ac:dyDescent="0.25"/>
    <row r="54" spans="1:47" ht="60" x14ac:dyDescent="0.25">
      <c r="B54" s="55" t="s">
        <v>22</v>
      </c>
      <c r="C54" s="142" t="s">
        <v>8</v>
      </c>
      <c r="D54" s="142"/>
      <c r="E54" s="142"/>
      <c r="F54" s="142"/>
      <c r="G54" s="142"/>
      <c r="H54" s="6" t="s">
        <v>68</v>
      </c>
      <c r="I54" s="6" t="s">
        <v>10</v>
      </c>
      <c r="J54" s="6" t="s">
        <v>15</v>
      </c>
      <c r="K54" s="6" t="s">
        <v>16</v>
      </c>
      <c r="L54" s="6" t="s">
        <v>17</v>
      </c>
      <c r="M54" s="6" t="s">
        <v>11</v>
      </c>
      <c r="N54" s="6" t="s">
        <v>12</v>
      </c>
      <c r="O54" s="6" t="s">
        <v>13</v>
      </c>
      <c r="P54" s="6" t="s">
        <v>28</v>
      </c>
      <c r="Q54" s="6" t="s">
        <v>14</v>
      </c>
      <c r="R54" s="6" t="s">
        <v>35</v>
      </c>
      <c r="S54" s="6" t="s">
        <v>18</v>
      </c>
      <c r="T54" s="6" t="s">
        <v>19</v>
      </c>
      <c r="U54" s="6" t="s">
        <v>20</v>
      </c>
      <c r="V54" s="10"/>
      <c r="W54" s="10"/>
      <c r="X54" s="10"/>
      <c r="Y54" s="10"/>
      <c r="Z54" s="10"/>
      <c r="AA54" s="10"/>
      <c r="AB54" s="10"/>
      <c r="AC54" s="10"/>
      <c r="AD54" s="3"/>
      <c r="AE54" s="3"/>
      <c r="AF54" s="3"/>
      <c r="AG54" s="3"/>
      <c r="AH54" s="3"/>
      <c r="AI54" s="3"/>
      <c r="AJ54" s="3"/>
      <c r="AK54" s="3"/>
      <c r="AL54" s="3"/>
      <c r="AM54" s="3"/>
      <c r="AN54" s="3"/>
      <c r="AO54" s="3"/>
      <c r="AP54" s="3"/>
      <c r="AQ54" s="3"/>
      <c r="AR54" s="3"/>
      <c r="AS54" s="3"/>
      <c r="AT54" s="3"/>
      <c r="AU54" s="3"/>
    </row>
    <row r="55" spans="1:47" ht="48" customHeight="1" x14ac:dyDescent="0.25">
      <c r="A55" s="114"/>
      <c r="B55" s="4" t="s">
        <v>3</v>
      </c>
      <c r="C55" s="143" t="s">
        <v>277</v>
      </c>
      <c r="D55" s="144"/>
      <c r="E55" s="144"/>
      <c r="F55" s="144"/>
      <c r="G55" s="145"/>
      <c r="H55" s="59" t="s">
        <v>80</v>
      </c>
      <c r="I55" s="59" t="s">
        <v>80</v>
      </c>
      <c r="J55" s="8">
        <v>154004975</v>
      </c>
      <c r="K55" s="9">
        <v>1</v>
      </c>
      <c r="L55" s="14">
        <f t="shared" ref="L55:L60" si="1">+J55*K55</f>
        <v>154004975</v>
      </c>
      <c r="M55" s="2" t="s">
        <v>278</v>
      </c>
      <c r="N55" s="20" t="s">
        <v>279</v>
      </c>
      <c r="O55" s="22">
        <v>41670</v>
      </c>
      <c r="P55" s="22" t="s">
        <v>80</v>
      </c>
      <c r="Q55" s="22">
        <v>41883</v>
      </c>
      <c r="R55" s="20" t="s">
        <v>132</v>
      </c>
      <c r="S55" s="21" t="s">
        <v>280</v>
      </c>
      <c r="T55" s="21">
        <v>6003493</v>
      </c>
      <c r="U55" s="23" t="s">
        <v>281</v>
      </c>
      <c r="V55" s="59">
        <v>1</v>
      </c>
      <c r="W55" s="3"/>
      <c r="X55" s="3"/>
      <c r="Y55" s="3"/>
      <c r="Z55" s="3"/>
      <c r="AA55" s="3"/>
      <c r="AB55" s="3"/>
      <c r="AC55" s="3"/>
      <c r="AD55" s="3"/>
      <c r="AE55" s="3"/>
      <c r="AF55" s="3"/>
      <c r="AG55" s="3"/>
      <c r="AH55" s="3"/>
      <c r="AI55" s="3"/>
      <c r="AJ55" s="3"/>
      <c r="AK55" s="3"/>
      <c r="AL55" s="3"/>
      <c r="AM55" s="3"/>
      <c r="AN55" s="3"/>
      <c r="AO55" s="3"/>
      <c r="AP55" s="3"/>
      <c r="AQ55" s="3"/>
      <c r="AR55" s="3"/>
      <c r="AS55" s="3"/>
      <c r="AT55" s="3"/>
      <c r="AU55" s="3"/>
    </row>
    <row r="56" spans="1:47" ht="48" customHeight="1" x14ac:dyDescent="0.25">
      <c r="B56" s="4" t="s">
        <v>3</v>
      </c>
      <c r="C56" s="143" t="s">
        <v>282</v>
      </c>
      <c r="D56" s="144"/>
      <c r="E56" s="144"/>
      <c r="F56" s="144"/>
      <c r="G56" s="145"/>
      <c r="H56" s="59" t="s">
        <v>80</v>
      </c>
      <c r="I56" s="59" t="s">
        <v>80</v>
      </c>
      <c r="J56" s="8">
        <v>92900000</v>
      </c>
      <c r="K56" s="9">
        <v>1</v>
      </c>
      <c r="L56" s="14">
        <f t="shared" si="1"/>
        <v>92900000</v>
      </c>
      <c r="M56" s="2" t="s">
        <v>283</v>
      </c>
      <c r="N56" s="20" t="s">
        <v>279</v>
      </c>
      <c r="O56" s="22">
        <v>41537</v>
      </c>
      <c r="P56" s="22" t="s">
        <v>80</v>
      </c>
      <c r="Q56" s="22">
        <v>41658</v>
      </c>
      <c r="R56" s="20" t="s">
        <v>80</v>
      </c>
      <c r="S56" s="21" t="s">
        <v>284</v>
      </c>
      <c r="T56" s="21">
        <v>2200700</v>
      </c>
      <c r="U56" s="23"/>
      <c r="V56" s="59">
        <v>1</v>
      </c>
      <c r="W56" s="3"/>
      <c r="X56" s="3"/>
      <c r="Y56" s="3"/>
      <c r="Z56" s="3"/>
      <c r="AA56" s="3"/>
      <c r="AB56" s="3"/>
      <c r="AC56" s="3"/>
      <c r="AD56" s="3"/>
      <c r="AE56" s="3"/>
      <c r="AF56" s="3"/>
      <c r="AG56" s="3"/>
      <c r="AH56" s="3"/>
      <c r="AI56" s="3"/>
      <c r="AJ56" s="3"/>
      <c r="AK56" s="3"/>
      <c r="AL56" s="3"/>
      <c r="AM56" s="3"/>
      <c r="AN56" s="3"/>
      <c r="AO56" s="3"/>
      <c r="AP56" s="3"/>
      <c r="AQ56" s="3"/>
      <c r="AR56" s="3"/>
      <c r="AS56" s="3"/>
      <c r="AT56" s="3"/>
      <c r="AU56" s="3"/>
    </row>
    <row r="57" spans="1:47" ht="48" customHeight="1" x14ac:dyDescent="0.25">
      <c r="B57" s="4" t="s">
        <v>3</v>
      </c>
      <c r="C57" s="143" t="s">
        <v>285</v>
      </c>
      <c r="D57" s="144"/>
      <c r="E57" s="144"/>
      <c r="F57" s="144"/>
      <c r="G57" s="145"/>
      <c r="H57" s="59" t="s">
        <v>80</v>
      </c>
      <c r="I57" s="59" t="s">
        <v>80</v>
      </c>
      <c r="J57" s="8">
        <v>19574000</v>
      </c>
      <c r="K57" s="9">
        <v>1</v>
      </c>
      <c r="L57" s="14">
        <f t="shared" si="1"/>
        <v>19574000</v>
      </c>
      <c r="M57" s="2" t="s">
        <v>286</v>
      </c>
      <c r="N57" s="20" t="s">
        <v>279</v>
      </c>
      <c r="O57" s="22">
        <v>41394</v>
      </c>
      <c r="P57" s="22" t="s">
        <v>80</v>
      </c>
      <c r="Q57" s="22">
        <v>41760</v>
      </c>
      <c r="R57" s="20" t="s">
        <v>86</v>
      </c>
      <c r="S57" s="21" t="s">
        <v>287</v>
      </c>
      <c r="T57" s="21">
        <v>1405478184</v>
      </c>
      <c r="U57" s="23" t="s">
        <v>288</v>
      </c>
      <c r="V57" s="59">
        <v>2</v>
      </c>
      <c r="W57" s="3"/>
      <c r="X57" s="3"/>
      <c r="Y57" s="3"/>
      <c r="Z57" s="3"/>
      <c r="AA57" s="3"/>
      <c r="AB57" s="3"/>
      <c r="AC57" s="3"/>
      <c r="AD57" s="3"/>
      <c r="AE57" s="3"/>
      <c r="AF57" s="3"/>
      <c r="AG57" s="3"/>
      <c r="AH57" s="3"/>
      <c r="AI57" s="3"/>
      <c r="AJ57" s="3"/>
      <c r="AK57" s="3"/>
      <c r="AL57" s="3"/>
      <c r="AM57" s="3"/>
      <c r="AN57" s="3"/>
      <c r="AO57" s="3"/>
      <c r="AP57" s="3"/>
      <c r="AQ57" s="3"/>
      <c r="AR57" s="3"/>
      <c r="AS57" s="3"/>
      <c r="AT57" s="3"/>
      <c r="AU57" s="3"/>
    </row>
    <row r="58" spans="1:47" ht="48" customHeight="1" x14ac:dyDescent="0.25">
      <c r="B58" s="4" t="s">
        <v>3</v>
      </c>
      <c r="C58" s="143" t="s">
        <v>289</v>
      </c>
      <c r="D58" s="144"/>
      <c r="E58" s="144"/>
      <c r="F58" s="144"/>
      <c r="G58" s="145"/>
      <c r="H58" s="59" t="s">
        <v>80</v>
      </c>
      <c r="I58" s="59" t="s">
        <v>80</v>
      </c>
      <c r="J58" s="8">
        <v>11000000</v>
      </c>
      <c r="K58" s="9">
        <v>1</v>
      </c>
      <c r="L58" s="14">
        <f t="shared" si="1"/>
        <v>11000000</v>
      </c>
      <c r="M58" s="2" t="s">
        <v>290</v>
      </c>
      <c r="N58" s="20" t="s">
        <v>279</v>
      </c>
      <c r="O58" s="22">
        <v>41162</v>
      </c>
      <c r="P58" s="22" t="s">
        <v>86</v>
      </c>
      <c r="Q58" s="22">
        <v>41225</v>
      </c>
      <c r="R58" s="20" t="s">
        <v>86</v>
      </c>
      <c r="S58" s="21" t="s">
        <v>291</v>
      </c>
      <c r="T58" s="21">
        <v>3115477559</v>
      </c>
      <c r="U58" s="23" t="s">
        <v>292</v>
      </c>
      <c r="V58" s="59">
        <v>1</v>
      </c>
      <c r="W58" s="3"/>
      <c r="X58" s="3"/>
      <c r="Y58" s="3"/>
      <c r="Z58" s="3"/>
      <c r="AA58" s="3"/>
      <c r="AB58" s="3"/>
      <c r="AC58" s="3"/>
      <c r="AD58" s="3"/>
      <c r="AE58" s="3"/>
      <c r="AF58" s="3"/>
      <c r="AG58" s="3"/>
      <c r="AH58" s="3"/>
      <c r="AI58" s="3"/>
      <c r="AJ58" s="3"/>
      <c r="AK58" s="3"/>
      <c r="AL58" s="3"/>
      <c r="AM58" s="3"/>
      <c r="AN58" s="3"/>
      <c r="AO58" s="3"/>
      <c r="AP58" s="3"/>
      <c r="AQ58" s="3"/>
      <c r="AR58" s="3"/>
      <c r="AS58" s="3"/>
      <c r="AT58" s="3"/>
      <c r="AU58" s="3"/>
    </row>
    <row r="59" spans="1:47" ht="48" customHeight="1" x14ac:dyDescent="0.25">
      <c r="B59" s="4" t="s">
        <v>3</v>
      </c>
      <c r="C59" s="143"/>
      <c r="D59" s="144"/>
      <c r="E59" s="144"/>
      <c r="F59" s="144"/>
      <c r="G59" s="145"/>
      <c r="H59" s="59"/>
      <c r="I59" s="59"/>
      <c r="J59" s="8"/>
      <c r="K59" s="9"/>
      <c r="L59" s="14">
        <f t="shared" si="1"/>
        <v>0</v>
      </c>
      <c r="M59" s="2"/>
      <c r="N59" s="20"/>
      <c r="O59" s="22"/>
      <c r="P59" s="22"/>
      <c r="Q59" s="22"/>
      <c r="R59" s="20"/>
      <c r="S59" s="21"/>
      <c r="T59" s="21"/>
      <c r="U59" s="2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row>
    <row r="60" spans="1:47" ht="48" customHeight="1" x14ac:dyDescent="0.25">
      <c r="B60" s="4" t="s">
        <v>3</v>
      </c>
      <c r="C60" s="143"/>
      <c r="D60" s="144"/>
      <c r="E60" s="144"/>
      <c r="F60" s="144"/>
      <c r="G60" s="145"/>
      <c r="H60" s="59"/>
      <c r="I60" s="59"/>
      <c r="J60" s="8"/>
      <c r="K60" s="9"/>
      <c r="L60" s="14">
        <f t="shared" si="1"/>
        <v>0</v>
      </c>
      <c r="M60" s="2"/>
      <c r="N60" s="20"/>
      <c r="O60" s="22"/>
      <c r="P60" s="22"/>
      <c r="Q60" s="22"/>
      <c r="R60" s="20"/>
      <c r="S60" s="21"/>
      <c r="T60" s="21"/>
      <c r="U60" s="2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row>
    <row r="61" spans="1:47" s="3" customFormat="1" x14ac:dyDescent="0.25">
      <c r="I61" s="16"/>
    </row>
    <row r="62" spans="1:47" x14ac:dyDescent="0.25">
      <c r="U62" s="1" t="s">
        <v>332</v>
      </c>
      <c r="V62" s="1">
        <f>SUM(V55:V61)</f>
        <v>5</v>
      </c>
    </row>
    <row r="64" spans="1:47" ht="33.950000000000003" customHeight="1" x14ac:dyDescent="0.25">
      <c r="B64" s="18" t="s">
        <v>67</v>
      </c>
      <c r="D64" s="1" t="s">
        <v>138</v>
      </c>
      <c r="F64" s="3"/>
    </row>
    <row r="66" spans="3:4" ht="38.1" customHeight="1" x14ac:dyDescent="0.25">
      <c r="C66" s="25" t="s">
        <v>26</v>
      </c>
      <c r="D66" s="45">
        <v>200</v>
      </c>
    </row>
    <row r="86" spans="2:9" ht="33.950000000000003" customHeight="1" x14ac:dyDescent="0.25">
      <c r="B86" s="18" t="s">
        <v>69</v>
      </c>
      <c r="D86" s="1">
        <v>57000000</v>
      </c>
      <c r="H86" s="3"/>
    </row>
    <row r="87" spans="2:9" s="3" customFormat="1" ht="18" customHeight="1" x14ac:dyDescent="0.25">
      <c r="C87" s="17"/>
      <c r="D87" s="17"/>
      <c r="E87" s="17"/>
      <c r="F87" s="17"/>
      <c r="G87" s="17"/>
      <c r="H87" s="17"/>
      <c r="I87" s="17"/>
    </row>
    <row r="88" spans="2:9" s="3" customFormat="1" ht="41.45" customHeight="1" x14ac:dyDescent="0.25">
      <c r="B88" s="17"/>
      <c r="C88" s="25" t="s">
        <v>26</v>
      </c>
      <c r="D88" s="46">
        <v>57000000</v>
      </c>
      <c r="E88" s="1" t="s">
        <v>39</v>
      </c>
      <c r="H88" s="17"/>
      <c r="I88" s="17"/>
    </row>
    <row r="89" spans="2:9" s="3" customFormat="1" x14ac:dyDescent="0.25"/>
    <row r="90" spans="2:9" s="3" customFormat="1" x14ac:dyDescent="0.25"/>
    <row r="91" spans="2:9" s="3" customFormat="1" x14ac:dyDescent="0.25"/>
    <row r="92" spans="2:9" s="3" customFormat="1" x14ac:dyDescent="0.25"/>
    <row r="93" spans="2:9" s="3" customFormat="1" x14ac:dyDescent="0.25"/>
    <row r="94" spans="2:9" s="3" customFormat="1" x14ac:dyDescent="0.25"/>
    <row r="95" spans="2:9" s="3" customFormat="1" x14ac:dyDescent="0.25"/>
    <row r="96" spans="2:9" s="3" customFormat="1" x14ac:dyDescent="0.25"/>
    <row r="97" s="3" customFormat="1" x14ac:dyDescent="0.25"/>
    <row r="98" s="3" customFormat="1" x14ac:dyDescent="0.25"/>
    <row r="99" s="3" customFormat="1" x14ac:dyDescent="0.25"/>
    <row r="100" s="3" customFormat="1" x14ac:dyDescent="0.25"/>
    <row r="101" s="3" customFormat="1" x14ac:dyDescent="0.25"/>
    <row r="102" s="3" customFormat="1" x14ac:dyDescent="0.25"/>
    <row r="103" s="3" customFormat="1" x14ac:dyDescent="0.25"/>
    <row r="104" s="3" customFormat="1" x14ac:dyDescent="0.25"/>
    <row r="105" s="3" customFormat="1" x14ac:dyDescent="0.25"/>
    <row r="106" s="3" customFormat="1" x14ac:dyDescent="0.25"/>
    <row r="107" s="3" customFormat="1" x14ac:dyDescent="0.25"/>
    <row r="108" s="3" customFormat="1" x14ac:dyDescent="0.25"/>
    <row r="109" s="3" customFormat="1" x14ac:dyDescent="0.25"/>
    <row r="110" s="3" customFormat="1" x14ac:dyDescent="0.25"/>
    <row r="111" s="3" customFormat="1" x14ac:dyDescent="0.25"/>
    <row r="112" s="3" customFormat="1" x14ac:dyDescent="0.25"/>
    <row r="113" spans="2:9" s="3" customFormat="1" x14ac:dyDescent="0.25"/>
    <row r="114" spans="2:9" s="3" customFormat="1" x14ac:dyDescent="0.25"/>
    <row r="115" spans="2:9" s="3" customFormat="1" x14ac:dyDescent="0.25"/>
    <row r="116" spans="2:9" s="3" customFormat="1" x14ac:dyDescent="0.25"/>
    <row r="117" spans="2:9" s="3" customFormat="1" x14ac:dyDescent="0.25">
      <c r="B117" s="140" t="s">
        <v>70</v>
      </c>
      <c r="C117" s="140"/>
      <c r="D117" s="140"/>
      <c r="E117" s="140"/>
      <c r="F117" s="140"/>
      <c r="G117" s="140"/>
    </row>
    <row r="118" spans="2:9" s="3" customFormat="1" x14ac:dyDescent="0.25">
      <c r="B118" s="56"/>
      <c r="C118" s="56"/>
      <c r="D118" s="56"/>
      <c r="E118" s="56"/>
      <c r="F118" s="56"/>
      <c r="G118" s="56"/>
    </row>
    <row r="119" spans="2:9" s="3" customFormat="1" ht="65.45" customHeight="1" x14ac:dyDescent="0.25">
      <c r="C119" s="25" t="s">
        <v>26</v>
      </c>
      <c r="D119" s="36">
        <v>100</v>
      </c>
    </row>
    <row r="120" spans="2:9" s="3" customFormat="1" x14ac:dyDescent="0.25"/>
    <row r="121" spans="2:9" s="3" customFormat="1" ht="18" customHeight="1" x14ac:dyDescent="0.25">
      <c r="B121" s="17"/>
      <c r="C121" s="17"/>
      <c r="D121" s="17"/>
      <c r="E121" s="17"/>
      <c r="F121" s="17"/>
      <c r="G121" s="17"/>
      <c r="H121" s="17"/>
      <c r="I121" s="17"/>
    </row>
    <row r="122" spans="2:9" s="3" customFormat="1" x14ac:dyDescent="0.25"/>
    <row r="123" spans="2:9" s="3" customFormat="1" x14ac:dyDescent="0.25"/>
    <row r="124" spans="2:9" s="3" customFormat="1" x14ac:dyDescent="0.25"/>
    <row r="125" spans="2:9" s="3" customFormat="1" x14ac:dyDescent="0.25"/>
    <row r="126" spans="2:9" s="3" customFormat="1" x14ac:dyDescent="0.25"/>
    <row r="127" spans="2:9" s="3" customFormat="1" x14ac:dyDescent="0.25"/>
    <row r="128" spans="2:9" s="3" customFormat="1" x14ac:dyDescent="0.25"/>
    <row r="129" s="3" customFormat="1" x14ac:dyDescent="0.25"/>
    <row r="130" s="3" customFormat="1" x14ac:dyDescent="0.25"/>
    <row r="131" s="3" customFormat="1" x14ac:dyDescent="0.25"/>
    <row r="132" s="3" customFormat="1" x14ac:dyDescent="0.25"/>
    <row r="133" s="3" customFormat="1" x14ac:dyDescent="0.25"/>
    <row r="134" s="3" customFormat="1" x14ac:dyDescent="0.25"/>
    <row r="135" s="3" customFormat="1" x14ac:dyDescent="0.25"/>
    <row r="136" s="3" customFormat="1" x14ac:dyDescent="0.25"/>
    <row r="137" s="3" customFormat="1" x14ac:dyDescent="0.25"/>
    <row r="138" s="3" customFormat="1" x14ac:dyDescent="0.25"/>
    <row r="139" s="3" customFormat="1" x14ac:dyDescent="0.25"/>
    <row r="140" s="3" customFormat="1" x14ac:dyDescent="0.25"/>
    <row r="141" s="3" customFormat="1" x14ac:dyDescent="0.25"/>
    <row r="142" s="3" customFormat="1" x14ac:dyDescent="0.25"/>
    <row r="143" s="3" customFormat="1" x14ac:dyDescent="0.25"/>
    <row r="144" s="3" customFormat="1" x14ac:dyDescent="0.25"/>
    <row r="145" s="3" customFormat="1" x14ac:dyDescent="0.25"/>
    <row r="146" s="3" customFormat="1" x14ac:dyDescent="0.25"/>
    <row r="147" s="3" customFormat="1" x14ac:dyDescent="0.25"/>
    <row r="148" s="3" customFormat="1" x14ac:dyDescent="0.25"/>
    <row r="149" s="3" customFormat="1" x14ac:dyDescent="0.25"/>
    <row r="150" s="3" customFormat="1" x14ac:dyDescent="0.25"/>
  </sheetData>
  <mergeCells count="31">
    <mergeCell ref="B117:G117"/>
    <mergeCell ref="C55:G55"/>
    <mergeCell ref="C56:G56"/>
    <mergeCell ref="C57:G57"/>
    <mergeCell ref="C58:G58"/>
    <mergeCell ref="C59:G59"/>
    <mergeCell ref="C60:G60"/>
    <mergeCell ref="C54:G54"/>
    <mergeCell ref="B20:C20"/>
    <mergeCell ref="B21:C21"/>
    <mergeCell ref="B22:C22"/>
    <mergeCell ref="B23:C23"/>
    <mergeCell ref="B24:C24"/>
    <mergeCell ref="B25:C25"/>
    <mergeCell ref="B26:C26"/>
    <mergeCell ref="B27:C27"/>
    <mergeCell ref="B28:C28"/>
    <mergeCell ref="B30:G30"/>
    <mergeCell ref="B31:G31"/>
    <mergeCell ref="B17:E17"/>
    <mergeCell ref="B2:G2"/>
    <mergeCell ref="B3:G3"/>
    <mergeCell ref="B4:G4"/>
    <mergeCell ref="D7:G7"/>
    <mergeCell ref="C9:G9"/>
    <mergeCell ref="C10:G10"/>
    <mergeCell ref="C11:G11"/>
    <mergeCell ref="C12:G12"/>
    <mergeCell ref="C13:G13"/>
    <mergeCell ref="C14:G14"/>
    <mergeCell ref="C15:G15"/>
  </mergeCells>
  <conditionalFormatting sqref="L16">
    <cfRule type="cellIs" dxfId="47" priority="1" operator="lessThan">
      <formula>$L$18</formula>
    </cfRule>
    <cfRule type="cellIs" dxfId="46" priority="2" operator="equal">
      <formula>$L$18</formula>
    </cfRule>
    <cfRule type="cellIs" dxfId="45" priority="3" operator="greaterThan">
      <formula>$L$18</formula>
    </cfRule>
    <cfRule type="cellIs" dxfId="44" priority="4" operator="lessThan">
      <formula>77380912.5</formula>
    </cfRule>
    <cfRule type="cellIs" dxfId="43" priority="5" operator="equal">
      <formula>77380912.5</formula>
    </cfRule>
    <cfRule type="cellIs" dxfId="42" priority="6" operator="greaterThan">
      <formula>77380912.5</formula>
    </cfRule>
  </conditionalFormatting>
  <hyperlinks>
    <hyperlink ref="U10" r:id="rId1"/>
    <hyperlink ref="U11" r:id="rId2"/>
    <hyperlink ref="U55" r:id="rId3"/>
    <hyperlink ref="U57" r:id="rId4"/>
    <hyperlink ref="U58" r:id="rId5"/>
  </hyperlinks>
  <pageMargins left="0.7" right="0.7" top="0.75" bottom="0.75" header="0.3" footer="0.3"/>
  <pageSetup orientation="portrait" r:id="rId6"/>
  <drawing r:id="rId7"/>
  <legacy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45"/>
  <sheetViews>
    <sheetView topLeftCell="A33" zoomScale="78" zoomScaleNormal="69" workbookViewId="0">
      <selection activeCell="A26" sqref="A26"/>
    </sheetView>
  </sheetViews>
  <sheetFormatPr baseColWidth="10" defaultColWidth="11.42578125" defaultRowHeight="15" x14ac:dyDescent="0.25"/>
  <cols>
    <col min="1" max="1" width="3.42578125" style="3" customWidth="1"/>
    <col min="2" max="2" width="18" style="1" customWidth="1"/>
    <col min="3" max="3" width="20.85546875" style="1" customWidth="1"/>
    <col min="4" max="7" width="22.42578125" style="1" customWidth="1"/>
    <col min="8" max="8" width="15.7109375" style="1" customWidth="1"/>
    <col min="9" max="9" width="17.28515625" style="1" customWidth="1"/>
    <col min="10" max="10" width="27.140625" style="1" customWidth="1"/>
    <col min="11" max="11" width="21.85546875" style="1" customWidth="1"/>
    <col min="12" max="12" width="28.5703125" style="1" customWidth="1"/>
    <col min="13" max="13" width="20.42578125" style="1" customWidth="1"/>
    <col min="14" max="14" width="18.140625" style="1" bestFit="1" customWidth="1"/>
    <col min="15" max="15" width="17.28515625" style="1" customWidth="1"/>
    <col min="16" max="16" width="14.5703125" style="1" customWidth="1"/>
    <col min="17" max="17" width="16" style="1" customWidth="1"/>
    <col min="18" max="18" width="15.42578125" style="1" customWidth="1"/>
    <col min="19" max="19" width="20.85546875" style="1" bestFit="1" customWidth="1"/>
    <col min="20" max="20" width="14.85546875" style="1" customWidth="1"/>
    <col min="21" max="21" width="30" style="1" bestFit="1" customWidth="1"/>
    <col min="22" max="16384" width="11.42578125" style="1"/>
  </cols>
  <sheetData>
    <row r="1" spans="1:47" s="3" customFormat="1" x14ac:dyDescent="0.25"/>
    <row r="2" spans="1:47" s="3" customFormat="1" x14ac:dyDescent="0.25">
      <c r="B2" s="138" t="s">
        <v>0</v>
      </c>
      <c r="C2" s="138"/>
      <c r="D2" s="138"/>
      <c r="E2" s="138"/>
      <c r="F2" s="138"/>
      <c r="G2" s="138"/>
    </row>
    <row r="3" spans="1:47" s="3" customFormat="1" x14ac:dyDescent="0.25">
      <c r="B3" s="139" t="s">
        <v>1</v>
      </c>
      <c r="C3" s="139"/>
      <c r="D3" s="139"/>
      <c r="E3" s="139"/>
      <c r="F3" s="139"/>
      <c r="G3" s="139"/>
    </row>
    <row r="4" spans="1:47" s="3" customFormat="1" x14ac:dyDescent="0.25">
      <c r="B4" s="140" t="s">
        <v>2</v>
      </c>
      <c r="C4" s="140"/>
      <c r="D4" s="140"/>
      <c r="E4" s="140"/>
      <c r="F4" s="140"/>
      <c r="G4" s="140"/>
    </row>
    <row r="5" spans="1:47" s="3" customFormat="1" x14ac:dyDescent="0.25">
      <c r="B5" s="56"/>
      <c r="C5" s="56"/>
      <c r="D5" s="56"/>
      <c r="E5" s="56"/>
      <c r="F5" s="56"/>
      <c r="G5" s="56"/>
    </row>
    <row r="6" spans="1:47" s="3" customFormat="1" ht="15.75" x14ac:dyDescent="0.25">
      <c r="B6" s="53" t="s">
        <v>27</v>
      </c>
      <c r="C6" s="29"/>
      <c r="D6" s="30"/>
      <c r="E6" s="30"/>
      <c r="F6" s="30"/>
      <c r="G6" s="30"/>
      <c r="H6" s="6" t="s">
        <v>9</v>
      </c>
    </row>
    <row r="7" spans="1:47" ht="113.1" customHeight="1" x14ac:dyDescent="0.25">
      <c r="B7" s="4" t="s">
        <v>7</v>
      </c>
      <c r="C7" s="4" t="s">
        <v>32</v>
      </c>
      <c r="D7" s="141" t="s">
        <v>71</v>
      </c>
      <c r="E7" s="141"/>
      <c r="F7" s="141"/>
      <c r="G7" s="141"/>
      <c r="H7" s="45"/>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row>
    <row r="8" spans="1:47" s="3" customFormat="1" x14ac:dyDescent="0.25"/>
    <row r="9" spans="1:47" ht="60" x14ac:dyDescent="0.25">
      <c r="B9" s="55" t="s">
        <v>22</v>
      </c>
      <c r="C9" s="142" t="s">
        <v>8</v>
      </c>
      <c r="D9" s="142"/>
      <c r="E9" s="142"/>
      <c r="F9" s="142"/>
      <c r="G9" s="142"/>
      <c r="H9" s="6" t="s">
        <v>54</v>
      </c>
      <c r="I9" s="6" t="s">
        <v>10</v>
      </c>
      <c r="J9" s="6" t="s">
        <v>15</v>
      </c>
      <c r="K9" s="6" t="s">
        <v>16</v>
      </c>
      <c r="L9" s="6" t="s">
        <v>17</v>
      </c>
      <c r="M9" s="6" t="s">
        <v>11</v>
      </c>
      <c r="N9" s="6" t="s">
        <v>12</v>
      </c>
      <c r="O9" s="6" t="s">
        <v>13</v>
      </c>
      <c r="P9" s="6" t="s">
        <v>28</v>
      </c>
      <c r="Q9" s="6" t="s">
        <v>14</v>
      </c>
      <c r="R9" s="6" t="s">
        <v>343</v>
      </c>
      <c r="S9" s="6" t="s">
        <v>18</v>
      </c>
      <c r="T9" s="6" t="s">
        <v>19</v>
      </c>
      <c r="U9" s="6" t="s">
        <v>20</v>
      </c>
      <c r="V9" s="10"/>
      <c r="W9" s="10"/>
      <c r="X9" s="10"/>
      <c r="Y9" s="10"/>
      <c r="Z9" s="10"/>
      <c r="AA9" s="10"/>
      <c r="AB9" s="10"/>
      <c r="AC9" s="10"/>
      <c r="AD9" s="3"/>
      <c r="AE9" s="3"/>
      <c r="AF9" s="3"/>
      <c r="AG9" s="3"/>
      <c r="AH9" s="3"/>
      <c r="AI9" s="3"/>
      <c r="AJ9" s="3"/>
      <c r="AK9" s="3"/>
      <c r="AL9" s="3"/>
      <c r="AM9" s="3"/>
      <c r="AN9" s="3"/>
      <c r="AO9" s="3"/>
      <c r="AP9" s="3"/>
      <c r="AQ9" s="3"/>
      <c r="AR9" s="3"/>
      <c r="AS9" s="3"/>
      <c r="AT9" s="3"/>
      <c r="AU9" s="3"/>
    </row>
    <row r="10" spans="1:47" ht="48" customHeight="1" x14ac:dyDescent="0.25">
      <c r="A10" s="114"/>
      <c r="B10" s="4" t="s">
        <v>3</v>
      </c>
      <c r="C10" s="147" t="s">
        <v>255</v>
      </c>
      <c r="D10" s="148"/>
      <c r="E10" s="148"/>
      <c r="F10" s="148"/>
      <c r="G10" s="149"/>
      <c r="H10" s="59" t="s">
        <v>80</v>
      </c>
      <c r="I10" s="93" t="s">
        <v>132</v>
      </c>
      <c r="J10" s="32">
        <v>33876000</v>
      </c>
      <c r="K10" s="9">
        <v>1</v>
      </c>
      <c r="L10" s="14">
        <f t="shared" ref="L10:L15" si="0">+J10*K10</f>
        <v>33876000</v>
      </c>
      <c r="M10" s="2" t="s">
        <v>256</v>
      </c>
      <c r="N10" s="20" t="s">
        <v>257</v>
      </c>
      <c r="O10" s="22">
        <v>41610</v>
      </c>
      <c r="P10" s="112" t="s">
        <v>80</v>
      </c>
      <c r="Q10" s="22" t="s">
        <v>344</v>
      </c>
      <c r="R10" s="20" t="s">
        <v>144</v>
      </c>
      <c r="S10" s="21" t="s">
        <v>342</v>
      </c>
      <c r="T10" s="21">
        <v>6185550</v>
      </c>
      <c r="U10" s="23" t="s">
        <v>341</v>
      </c>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row>
    <row r="11" spans="1:47" ht="48" customHeight="1" x14ac:dyDescent="0.25">
      <c r="A11" s="114"/>
      <c r="B11" s="4" t="s">
        <v>4</v>
      </c>
      <c r="C11" s="143" t="s">
        <v>258</v>
      </c>
      <c r="D11" s="144"/>
      <c r="E11" s="144"/>
      <c r="F11" s="144"/>
      <c r="G11" s="145"/>
      <c r="H11" s="111" t="s">
        <v>80</v>
      </c>
      <c r="I11" s="93" t="s">
        <v>132</v>
      </c>
      <c r="J11" s="32">
        <f>26448*1900</f>
        <v>50251200</v>
      </c>
      <c r="K11" s="9">
        <v>1</v>
      </c>
      <c r="L11" s="14">
        <f t="shared" si="0"/>
        <v>50251200</v>
      </c>
      <c r="M11" s="2" t="s">
        <v>259</v>
      </c>
      <c r="N11" s="20" t="s">
        <v>257</v>
      </c>
      <c r="O11" s="22">
        <v>41841</v>
      </c>
      <c r="P11" s="20" t="s">
        <v>80</v>
      </c>
      <c r="Q11" s="22" t="s">
        <v>344</v>
      </c>
      <c r="R11" s="20" t="s">
        <v>132</v>
      </c>
      <c r="S11" s="21" t="s">
        <v>342</v>
      </c>
      <c r="T11" s="21">
        <v>6185550</v>
      </c>
      <c r="U11" s="23" t="s">
        <v>341</v>
      </c>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row>
    <row r="12" spans="1:47" ht="48" customHeight="1" x14ac:dyDescent="0.25">
      <c r="A12" s="114"/>
      <c r="B12" s="4" t="s">
        <v>5</v>
      </c>
      <c r="C12" s="143" t="s">
        <v>260</v>
      </c>
      <c r="D12" s="144"/>
      <c r="E12" s="144"/>
      <c r="F12" s="144"/>
      <c r="G12" s="145"/>
      <c r="H12" s="111" t="s">
        <v>80</v>
      </c>
      <c r="I12" s="93" t="s">
        <v>132</v>
      </c>
      <c r="J12" s="32">
        <f>580100*1900</f>
        <v>1102190000</v>
      </c>
      <c r="K12" s="9">
        <v>1</v>
      </c>
      <c r="L12" s="14">
        <f t="shared" si="0"/>
        <v>1102190000</v>
      </c>
      <c r="M12" s="2" t="s">
        <v>261</v>
      </c>
      <c r="N12" s="20" t="s">
        <v>257</v>
      </c>
      <c r="O12" s="22">
        <v>41377</v>
      </c>
      <c r="P12" s="22" t="s">
        <v>80</v>
      </c>
      <c r="Q12" s="22">
        <v>41426</v>
      </c>
      <c r="R12" s="20" t="s">
        <v>80</v>
      </c>
      <c r="S12" s="21" t="s">
        <v>345</v>
      </c>
      <c r="T12" s="24"/>
      <c r="U12" s="23" t="s">
        <v>346</v>
      </c>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row>
    <row r="13" spans="1:47" ht="48" customHeight="1" x14ac:dyDescent="0.25">
      <c r="A13" s="114"/>
      <c r="B13" s="4" t="s">
        <v>6</v>
      </c>
      <c r="C13" s="143" t="s">
        <v>260</v>
      </c>
      <c r="D13" s="144"/>
      <c r="E13" s="144"/>
      <c r="F13" s="144"/>
      <c r="G13" s="145"/>
      <c r="H13" s="2"/>
      <c r="I13" s="2"/>
      <c r="J13" s="32">
        <v>320000000</v>
      </c>
      <c r="K13" s="9"/>
      <c r="L13" s="14">
        <f t="shared" si="0"/>
        <v>0</v>
      </c>
      <c r="M13" s="12" t="s">
        <v>261</v>
      </c>
      <c r="N13" s="12" t="s">
        <v>257</v>
      </c>
      <c r="O13" s="22">
        <v>41547</v>
      </c>
      <c r="P13" s="12" t="s">
        <v>80</v>
      </c>
      <c r="Q13" s="12"/>
      <c r="R13" s="12" t="s">
        <v>132</v>
      </c>
      <c r="S13" s="12"/>
      <c r="T13" s="12"/>
      <c r="U13" s="12"/>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row>
    <row r="14" spans="1:47" ht="48" customHeight="1" x14ac:dyDescent="0.25">
      <c r="A14" s="114"/>
      <c r="B14" s="4" t="s">
        <v>29</v>
      </c>
      <c r="C14" s="150" t="s">
        <v>262</v>
      </c>
      <c r="D14" s="150"/>
      <c r="E14" s="150"/>
      <c r="F14" s="150"/>
      <c r="G14" s="150"/>
      <c r="H14" s="111" t="s">
        <v>80</v>
      </c>
      <c r="I14" s="93" t="s">
        <v>132</v>
      </c>
      <c r="J14" s="8">
        <f>6600000*3+13200000</f>
        <v>33000000</v>
      </c>
      <c r="K14" s="9">
        <v>1</v>
      </c>
      <c r="L14" s="14">
        <f t="shared" si="0"/>
        <v>33000000</v>
      </c>
      <c r="M14" s="12" t="s">
        <v>347</v>
      </c>
      <c r="N14" s="12" t="s">
        <v>263</v>
      </c>
      <c r="O14" s="22">
        <v>41698</v>
      </c>
      <c r="P14" s="12" t="s">
        <v>80</v>
      </c>
      <c r="Q14" s="12" t="s">
        <v>348</v>
      </c>
      <c r="R14" s="12" t="s">
        <v>132</v>
      </c>
      <c r="S14" s="12"/>
      <c r="T14" s="12"/>
      <c r="U14" s="12"/>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row>
    <row r="15" spans="1:47" ht="48" customHeight="1" x14ac:dyDescent="0.25">
      <c r="A15" s="114"/>
      <c r="B15" s="4" t="s">
        <v>30</v>
      </c>
      <c r="C15" s="150" t="s">
        <v>264</v>
      </c>
      <c r="D15" s="150"/>
      <c r="E15" s="150"/>
      <c r="F15" s="150"/>
      <c r="G15" s="150"/>
      <c r="H15" s="111" t="s">
        <v>80</v>
      </c>
      <c r="I15" s="93" t="s">
        <v>132</v>
      </c>
      <c r="J15" s="8">
        <f>22620000+59160000</f>
        <v>81780000</v>
      </c>
      <c r="K15" s="9">
        <v>1</v>
      </c>
      <c r="L15" s="14">
        <f t="shared" si="0"/>
        <v>81780000</v>
      </c>
      <c r="M15" s="12" t="s">
        <v>265</v>
      </c>
      <c r="N15" s="12" t="s">
        <v>263</v>
      </c>
      <c r="O15" s="133">
        <v>41697</v>
      </c>
      <c r="P15" s="12" t="s">
        <v>80</v>
      </c>
      <c r="Q15" s="133" t="s">
        <v>350</v>
      </c>
      <c r="R15" s="12" t="s">
        <v>132</v>
      </c>
      <c r="S15" s="12" t="s">
        <v>351</v>
      </c>
      <c r="T15" s="12"/>
      <c r="U15" s="116" t="s">
        <v>349</v>
      </c>
      <c r="V15" s="99" t="s">
        <v>352</v>
      </c>
      <c r="W15" s="3"/>
      <c r="X15" s="3"/>
      <c r="Y15" s="3"/>
      <c r="Z15" s="3"/>
      <c r="AA15" s="3"/>
      <c r="AB15" s="3"/>
      <c r="AC15" s="3"/>
      <c r="AD15" s="3"/>
      <c r="AE15" s="3"/>
      <c r="AF15" s="3"/>
      <c r="AG15" s="3"/>
      <c r="AH15" s="3"/>
      <c r="AI15" s="3"/>
      <c r="AJ15" s="3"/>
      <c r="AK15" s="3"/>
      <c r="AL15" s="3"/>
      <c r="AM15" s="3"/>
      <c r="AN15" s="3"/>
      <c r="AO15" s="3"/>
      <c r="AP15" s="3"/>
      <c r="AQ15" s="3"/>
      <c r="AR15" s="3"/>
      <c r="AS15" s="3"/>
      <c r="AT15" s="3"/>
      <c r="AU15" s="3"/>
    </row>
    <row r="16" spans="1:47" x14ac:dyDescent="0.25">
      <c r="B16" s="3"/>
      <c r="C16" s="3"/>
      <c r="D16" s="3"/>
      <c r="E16" s="3"/>
      <c r="F16" s="3"/>
      <c r="G16" s="3"/>
      <c r="H16" s="3"/>
      <c r="I16" s="3"/>
      <c r="J16" s="3"/>
      <c r="K16" s="3"/>
      <c r="L16" s="7">
        <f>SUM(L10:L15)</f>
        <v>1301097200</v>
      </c>
      <c r="M16" s="3"/>
      <c r="N16" s="3"/>
      <c r="O16" s="3"/>
      <c r="P16" s="3"/>
      <c r="Q16" s="3"/>
      <c r="R16" s="3"/>
      <c r="S16" s="3"/>
      <c r="T16" s="3"/>
      <c r="U16" s="3"/>
      <c r="V16" s="3"/>
      <c r="W16" s="3"/>
      <c r="X16" s="3"/>
      <c r="Y16" s="3"/>
      <c r="Z16" s="3"/>
      <c r="AA16" s="3"/>
      <c r="AB16" s="3"/>
      <c r="AC16" s="3"/>
      <c r="AD16" s="3"/>
      <c r="AE16" s="3"/>
      <c r="AF16" s="3"/>
      <c r="AG16" s="3"/>
      <c r="AH16" s="3"/>
    </row>
    <row r="17" spans="2:37" x14ac:dyDescent="0.25">
      <c r="B17" s="137" t="s">
        <v>21</v>
      </c>
      <c r="C17" s="137"/>
      <c r="D17" s="137"/>
      <c r="E17" s="137"/>
      <c r="F17" s="3"/>
      <c r="G17" s="3"/>
      <c r="H17" s="3"/>
      <c r="I17" s="3"/>
      <c r="J17" s="3"/>
      <c r="K17" s="3"/>
      <c r="L17" s="11"/>
      <c r="M17" s="3"/>
      <c r="N17" s="3"/>
      <c r="O17" s="3"/>
      <c r="P17" s="3"/>
      <c r="Q17" s="3"/>
      <c r="R17" s="3"/>
      <c r="S17" s="3"/>
      <c r="T17" s="3"/>
      <c r="U17" s="3"/>
      <c r="V17" s="3"/>
      <c r="W17" s="3"/>
      <c r="X17" s="3"/>
      <c r="Y17" s="3"/>
      <c r="Z17" s="3"/>
      <c r="AA17" s="3"/>
      <c r="AB17" s="3"/>
      <c r="AC17" s="3"/>
      <c r="AD17" s="3"/>
      <c r="AE17" s="3"/>
      <c r="AF17" s="3"/>
      <c r="AG17" s="3"/>
      <c r="AH17" s="3"/>
      <c r="AI17" s="3"/>
      <c r="AJ17" s="3"/>
      <c r="AK17" s="3"/>
    </row>
    <row r="18" spans="2:37" x14ac:dyDescent="0.25">
      <c r="B18" s="3"/>
      <c r="C18" s="3"/>
      <c r="D18" s="3"/>
      <c r="E18" s="3"/>
      <c r="F18" s="3"/>
      <c r="G18" s="3"/>
      <c r="H18" s="3"/>
      <c r="I18" s="3"/>
      <c r="J18" s="3"/>
      <c r="K18" s="3" t="s">
        <v>40</v>
      </c>
      <c r="L18" s="51">
        <v>63567680</v>
      </c>
      <c r="M18" s="3" t="s">
        <v>36</v>
      </c>
      <c r="N18" s="3"/>
      <c r="O18" s="3"/>
      <c r="P18" s="3"/>
      <c r="Q18" s="3"/>
      <c r="R18" s="3"/>
      <c r="S18" s="3"/>
      <c r="T18" s="3"/>
      <c r="U18" s="3"/>
      <c r="V18" s="3"/>
      <c r="W18" s="3"/>
      <c r="X18" s="3"/>
      <c r="Y18" s="3"/>
      <c r="Z18" s="3"/>
      <c r="AA18" s="3"/>
      <c r="AB18" s="3"/>
      <c r="AC18" s="3"/>
      <c r="AD18" s="3"/>
      <c r="AE18" s="3"/>
      <c r="AF18" s="3"/>
      <c r="AG18" s="3"/>
      <c r="AH18" s="3"/>
      <c r="AI18" s="3"/>
      <c r="AJ18" s="3"/>
      <c r="AK18" s="3"/>
    </row>
    <row r="19" spans="2:37" x14ac:dyDescent="0.25">
      <c r="B19" s="31" t="s">
        <v>33</v>
      </c>
      <c r="C19" s="31"/>
      <c r="D19" s="55" t="s">
        <v>9</v>
      </c>
      <c r="E19" s="3"/>
      <c r="F19" s="3"/>
      <c r="G19" s="3"/>
      <c r="H19" s="3"/>
      <c r="I19" s="3"/>
      <c r="J19" s="3"/>
      <c r="K19" s="1" t="s">
        <v>56</v>
      </c>
      <c r="M19" s="3"/>
      <c r="N19" s="3"/>
      <c r="O19" s="3"/>
      <c r="P19" s="3"/>
      <c r="Q19" s="3"/>
      <c r="R19" s="3"/>
      <c r="S19" s="3"/>
      <c r="T19" s="3"/>
      <c r="U19" s="3"/>
      <c r="V19" s="3"/>
      <c r="W19" s="3"/>
      <c r="X19" s="3"/>
      <c r="Y19" s="3"/>
      <c r="Z19" s="3"/>
      <c r="AA19" s="3"/>
      <c r="AB19" s="3"/>
      <c r="AC19" s="3"/>
      <c r="AD19" s="3"/>
      <c r="AE19" s="3"/>
      <c r="AF19" s="3"/>
      <c r="AG19" s="3"/>
      <c r="AH19" s="3"/>
      <c r="AI19" s="3"/>
      <c r="AJ19" s="3"/>
      <c r="AK19" s="3"/>
    </row>
    <row r="20" spans="2:37" ht="43.5" customHeight="1" x14ac:dyDescent="0.25">
      <c r="B20" s="146" t="s">
        <v>58</v>
      </c>
      <c r="C20" s="146"/>
      <c r="D20" s="87" t="s">
        <v>80</v>
      </c>
      <c r="E20" s="3"/>
      <c r="F20" s="3"/>
      <c r="G20" s="3"/>
      <c r="H20" s="3"/>
      <c r="I20" s="3"/>
      <c r="J20" s="3"/>
      <c r="M20" s="3"/>
      <c r="N20" s="3"/>
      <c r="O20" s="3"/>
      <c r="P20" s="3"/>
      <c r="Q20" s="3"/>
      <c r="R20" s="3"/>
      <c r="S20" s="3"/>
      <c r="T20" s="3"/>
      <c r="U20" s="3"/>
      <c r="V20" s="3"/>
      <c r="W20" s="3"/>
      <c r="X20" s="3"/>
      <c r="Y20" s="3"/>
      <c r="Z20" s="3"/>
      <c r="AA20" s="3"/>
      <c r="AB20" s="3"/>
      <c r="AC20" s="3"/>
      <c r="AD20" s="3"/>
      <c r="AE20" s="3"/>
      <c r="AF20" s="3"/>
      <c r="AG20" s="3"/>
      <c r="AH20" s="3"/>
      <c r="AI20" s="3"/>
      <c r="AJ20" s="3"/>
      <c r="AK20" s="3"/>
    </row>
    <row r="21" spans="2:37" ht="30.6" customHeight="1" x14ac:dyDescent="0.25">
      <c r="B21" s="146" t="s">
        <v>59</v>
      </c>
      <c r="C21" s="146"/>
      <c r="D21" s="117" t="s">
        <v>80</v>
      </c>
      <c r="E21" s="3"/>
      <c r="F21" s="3"/>
      <c r="G21" s="3"/>
      <c r="H21" s="3"/>
      <c r="I21" s="3"/>
      <c r="J21" s="3"/>
      <c r="M21" s="3"/>
      <c r="N21" s="3"/>
      <c r="O21" s="3"/>
      <c r="P21" s="3"/>
      <c r="Q21" s="3"/>
      <c r="R21" s="3"/>
      <c r="S21" s="3"/>
      <c r="T21" s="3"/>
      <c r="U21" s="3"/>
      <c r="V21" s="3"/>
      <c r="W21" s="3"/>
      <c r="X21" s="3"/>
      <c r="Y21" s="3"/>
      <c r="Z21" s="3"/>
      <c r="AA21" s="3"/>
      <c r="AB21" s="3"/>
      <c r="AC21" s="3"/>
      <c r="AD21" s="3"/>
      <c r="AE21" s="3"/>
      <c r="AF21" s="3"/>
      <c r="AG21" s="3"/>
      <c r="AH21" s="3"/>
      <c r="AI21" s="3"/>
      <c r="AJ21" s="3"/>
      <c r="AK21" s="3"/>
    </row>
    <row r="22" spans="2:37" ht="47.1" customHeight="1" x14ac:dyDescent="0.25">
      <c r="B22" s="146" t="s">
        <v>34</v>
      </c>
      <c r="C22" s="146"/>
      <c r="D22" s="117" t="s">
        <v>80</v>
      </c>
      <c r="E22" s="3"/>
      <c r="F22" s="3"/>
      <c r="G22" s="3"/>
      <c r="H22" s="3"/>
      <c r="I22" s="3"/>
      <c r="J22" s="3"/>
      <c r="K22" s="3" t="s">
        <v>55</v>
      </c>
      <c r="L22" s="11">
        <f>+L18*80%</f>
        <v>50854144</v>
      </c>
      <c r="M22" s="3"/>
      <c r="N22" s="3"/>
      <c r="O22" s="3"/>
      <c r="P22" s="3"/>
      <c r="Q22" s="3"/>
      <c r="R22" s="3"/>
      <c r="S22" s="3"/>
      <c r="T22" s="3"/>
      <c r="U22" s="3"/>
      <c r="V22" s="3"/>
      <c r="W22" s="3"/>
      <c r="X22" s="3"/>
      <c r="Y22" s="3"/>
      <c r="Z22" s="3"/>
      <c r="AA22" s="3"/>
      <c r="AB22" s="3"/>
      <c r="AC22" s="3"/>
      <c r="AD22" s="3"/>
      <c r="AE22" s="3"/>
      <c r="AF22" s="3"/>
      <c r="AG22" s="3"/>
      <c r="AH22" s="3"/>
      <c r="AI22" s="3"/>
      <c r="AJ22" s="3"/>
      <c r="AK22" s="3"/>
    </row>
    <row r="23" spans="2:37" ht="38.450000000000003" customHeight="1" x14ac:dyDescent="0.25">
      <c r="B23" s="146" t="s">
        <v>37</v>
      </c>
      <c r="C23" s="146"/>
      <c r="D23" s="117" t="s">
        <v>80</v>
      </c>
      <c r="E23" s="3"/>
      <c r="F23" s="3"/>
      <c r="G23" s="3"/>
      <c r="H23" s="3"/>
      <c r="I23" s="3"/>
      <c r="J23" s="3"/>
      <c r="K23" s="3" t="s">
        <v>57</v>
      </c>
      <c r="L23" s="3"/>
      <c r="M23" s="3"/>
      <c r="N23" s="3"/>
      <c r="O23" s="3"/>
      <c r="P23" s="3"/>
      <c r="Q23" s="3"/>
      <c r="R23" s="3"/>
      <c r="S23" s="3"/>
      <c r="T23" s="3"/>
      <c r="U23" s="3"/>
      <c r="V23" s="3"/>
      <c r="W23" s="3"/>
      <c r="X23" s="3"/>
      <c r="Y23" s="3"/>
      <c r="Z23" s="3"/>
      <c r="AA23" s="3"/>
      <c r="AB23" s="3"/>
      <c r="AC23" s="3"/>
      <c r="AD23" s="3"/>
      <c r="AE23" s="3"/>
      <c r="AF23" s="3"/>
      <c r="AG23" s="3"/>
      <c r="AH23" s="3"/>
      <c r="AI23" s="3"/>
      <c r="AJ23" s="3"/>
      <c r="AK23" s="3"/>
    </row>
    <row r="24" spans="2:37" ht="47.1" customHeight="1" x14ac:dyDescent="0.25">
      <c r="B24" s="146" t="s">
        <v>60</v>
      </c>
      <c r="C24" s="146"/>
      <c r="D24" s="117" t="s">
        <v>80</v>
      </c>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2:37" ht="47.1" customHeight="1" x14ac:dyDescent="0.25">
      <c r="B25" s="146" t="s">
        <v>61</v>
      </c>
      <c r="C25" s="146"/>
      <c r="D25" s="117" t="s">
        <v>80</v>
      </c>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2:37" ht="47.1" customHeight="1" x14ac:dyDescent="0.25">
      <c r="B26" s="146" t="s">
        <v>62</v>
      </c>
      <c r="C26" s="146"/>
      <c r="D26" s="117" t="s">
        <v>80</v>
      </c>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2:37" ht="47.1" customHeight="1" x14ac:dyDescent="0.25">
      <c r="B27" s="146" t="s">
        <v>63</v>
      </c>
      <c r="C27" s="146"/>
      <c r="D27" s="117" t="s">
        <v>132</v>
      </c>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2:37" ht="45.6" customHeight="1" x14ac:dyDescent="0.25">
      <c r="B28" s="146" t="s">
        <v>64</v>
      </c>
      <c r="C28" s="146"/>
      <c r="D28" s="117" t="s">
        <v>80</v>
      </c>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2:37" x14ac:dyDescent="0.25">
      <c r="B29" s="57"/>
      <c r="C29" s="57"/>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2:37" s="3" customFormat="1" x14ac:dyDescent="0.25">
      <c r="B30" s="139" t="s">
        <v>65</v>
      </c>
      <c r="C30" s="139"/>
      <c r="D30" s="139"/>
      <c r="E30" s="139"/>
      <c r="F30" s="139"/>
      <c r="G30" s="139"/>
    </row>
    <row r="31" spans="2:37" s="3" customFormat="1" x14ac:dyDescent="0.25">
      <c r="B31" s="140" t="s">
        <v>66</v>
      </c>
      <c r="C31" s="140"/>
      <c r="D31" s="140"/>
      <c r="E31" s="140"/>
      <c r="F31" s="140"/>
      <c r="G31" s="140"/>
    </row>
    <row r="32" spans="2:37" s="3" customFormat="1" x14ac:dyDescent="0.25"/>
    <row r="33" spans="3:4" s="3" customFormat="1" ht="57.95" customHeight="1" x14ac:dyDescent="0.25">
      <c r="C33" s="52" t="s">
        <v>31</v>
      </c>
      <c r="D33" s="45"/>
    </row>
    <row r="34" spans="3:4" s="3" customFormat="1" x14ac:dyDescent="0.25"/>
    <row r="35" spans="3:4" s="3" customFormat="1" x14ac:dyDescent="0.25"/>
    <row r="36" spans="3:4" s="3" customFormat="1" x14ac:dyDescent="0.25"/>
    <row r="37" spans="3:4" s="3" customFormat="1" x14ac:dyDescent="0.25"/>
    <row r="38" spans="3:4" s="3" customFormat="1" x14ac:dyDescent="0.25"/>
    <row r="39" spans="3:4" s="3" customFormat="1" x14ac:dyDescent="0.25"/>
    <row r="40" spans="3:4" s="3" customFormat="1" x14ac:dyDescent="0.25"/>
    <row r="41" spans="3:4" s="3" customFormat="1" x14ac:dyDescent="0.25"/>
    <row r="42" spans="3:4" s="3" customFormat="1" x14ac:dyDescent="0.25"/>
    <row r="43" spans="3:4" s="3" customFormat="1" x14ac:dyDescent="0.25"/>
    <row r="44" spans="3:4" s="3" customFormat="1" x14ac:dyDescent="0.25"/>
    <row r="45" spans="3:4" s="3" customFormat="1" x14ac:dyDescent="0.25"/>
    <row r="46" spans="3:4" s="3" customFormat="1" x14ac:dyDescent="0.25"/>
    <row r="47" spans="3:4" s="3" customFormat="1" x14ac:dyDescent="0.25"/>
    <row r="48" spans="3:4" s="3" customFormat="1" x14ac:dyDescent="0.25"/>
    <row r="49" spans="2:47" s="3" customFormat="1" x14ac:dyDescent="0.25"/>
    <row r="50" spans="2:47" s="3" customFormat="1" x14ac:dyDescent="0.25"/>
    <row r="51" spans="2:47" s="3" customFormat="1" x14ac:dyDescent="0.25"/>
    <row r="52" spans="2:47" s="3" customFormat="1" x14ac:dyDescent="0.25"/>
    <row r="53" spans="2:47" s="3" customFormat="1" x14ac:dyDescent="0.25"/>
    <row r="54" spans="2:47" ht="60" x14ac:dyDescent="0.25">
      <c r="B54" s="55" t="s">
        <v>22</v>
      </c>
      <c r="C54" s="142" t="s">
        <v>8</v>
      </c>
      <c r="D54" s="142"/>
      <c r="E54" s="142"/>
      <c r="F54" s="142"/>
      <c r="G54" s="142"/>
      <c r="H54" s="6" t="s">
        <v>68</v>
      </c>
      <c r="I54" s="6" t="s">
        <v>10</v>
      </c>
      <c r="J54" s="6" t="s">
        <v>15</v>
      </c>
      <c r="K54" s="6" t="s">
        <v>16</v>
      </c>
      <c r="L54" s="6" t="s">
        <v>17</v>
      </c>
      <c r="M54" s="6" t="s">
        <v>11</v>
      </c>
      <c r="N54" s="6" t="s">
        <v>12</v>
      </c>
      <c r="O54" s="6" t="s">
        <v>13</v>
      </c>
      <c r="P54" s="6" t="s">
        <v>28</v>
      </c>
      <c r="Q54" s="6" t="s">
        <v>14</v>
      </c>
      <c r="R54" s="6" t="s">
        <v>35</v>
      </c>
      <c r="S54" s="6" t="s">
        <v>18</v>
      </c>
      <c r="T54" s="6" t="s">
        <v>19</v>
      </c>
      <c r="U54" s="6" t="s">
        <v>20</v>
      </c>
      <c r="V54" s="10"/>
      <c r="W54" s="10"/>
      <c r="X54" s="10"/>
      <c r="Y54" s="10"/>
      <c r="Z54" s="10"/>
      <c r="AA54" s="10"/>
      <c r="AB54" s="10"/>
      <c r="AC54" s="10"/>
      <c r="AD54" s="3"/>
      <c r="AE54" s="3"/>
      <c r="AF54" s="3"/>
      <c r="AG54" s="3"/>
      <c r="AH54" s="3"/>
      <c r="AI54" s="3"/>
      <c r="AJ54" s="3"/>
      <c r="AK54" s="3"/>
      <c r="AL54" s="3"/>
      <c r="AM54" s="3"/>
      <c r="AN54" s="3"/>
      <c r="AO54" s="3"/>
      <c r="AP54" s="3"/>
      <c r="AQ54" s="3"/>
      <c r="AR54" s="3"/>
      <c r="AS54" s="3"/>
      <c r="AT54" s="3"/>
      <c r="AU54" s="3"/>
    </row>
    <row r="55" spans="2:47" ht="48" customHeight="1" x14ac:dyDescent="0.25">
      <c r="B55" s="4" t="s">
        <v>3</v>
      </c>
      <c r="C55" s="143"/>
      <c r="D55" s="144"/>
      <c r="E55" s="144"/>
      <c r="F55" s="144"/>
      <c r="G55" s="145"/>
      <c r="H55" s="59"/>
      <c r="I55" s="59"/>
      <c r="J55" s="8"/>
      <c r="K55" s="9"/>
      <c r="L55" s="14"/>
      <c r="M55" s="2"/>
      <c r="N55" s="20"/>
      <c r="O55" s="22"/>
      <c r="P55" s="22"/>
      <c r="Q55" s="22"/>
      <c r="R55" s="20"/>
      <c r="S55" s="21"/>
      <c r="T55" s="21"/>
      <c r="U55" s="2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row>
    <row r="56" spans="2:47" s="3" customFormat="1" x14ac:dyDescent="0.25">
      <c r="I56" s="16"/>
    </row>
    <row r="57" spans="2:47" s="114" customFormat="1" x14ac:dyDescent="0.25">
      <c r="B57" s="118" t="s">
        <v>266</v>
      </c>
      <c r="U57" s="114" t="s">
        <v>332</v>
      </c>
      <c r="V57" s="114">
        <v>0</v>
      </c>
    </row>
    <row r="59" spans="2:47" ht="33.950000000000003" customHeight="1" x14ac:dyDescent="0.25">
      <c r="B59" s="18" t="s">
        <v>67</v>
      </c>
      <c r="D59" s="1" t="s">
        <v>267</v>
      </c>
      <c r="F59" s="3"/>
    </row>
    <row r="61" spans="2:47" ht="38.1" customHeight="1" x14ac:dyDescent="0.25">
      <c r="C61" s="25" t="s">
        <v>26</v>
      </c>
      <c r="D61" s="45">
        <v>200</v>
      </c>
    </row>
    <row r="81" spans="2:9" ht="33.950000000000003" customHeight="1" x14ac:dyDescent="0.25">
      <c r="B81" s="18" t="s">
        <v>69</v>
      </c>
      <c r="D81" s="1">
        <v>51040000</v>
      </c>
      <c r="H81" s="3"/>
    </row>
    <row r="82" spans="2:9" s="3" customFormat="1" ht="18" customHeight="1" x14ac:dyDescent="0.25">
      <c r="C82" s="17"/>
      <c r="D82" s="17"/>
      <c r="E82" s="17"/>
      <c r="F82" s="17"/>
      <c r="G82" s="17"/>
      <c r="H82" s="17"/>
      <c r="I82" s="17"/>
    </row>
    <row r="83" spans="2:9" s="3" customFormat="1" ht="41.45" customHeight="1" x14ac:dyDescent="0.25">
      <c r="B83" s="17"/>
      <c r="C83" s="25" t="s">
        <v>26</v>
      </c>
      <c r="D83" s="46">
        <v>51040000</v>
      </c>
      <c r="E83" s="1" t="s">
        <v>39</v>
      </c>
      <c r="H83" s="17"/>
      <c r="I83" s="17"/>
    </row>
    <row r="84" spans="2:9" s="3" customFormat="1" x14ac:dyDescent="0.25"/>
    <row r="85" spans="2:9" s="3" customFormat="1" x14ac:dyDescent="0.25"/>
    <row r="86" spans="2:9" s="3" customFormat="1" x14ac:dyDescent="0.25"/>
    <row r="87" spans="2:9" s="3" customFormat="1" x14ac:dyDescent="0.25"/>
    <row r="88" spans="2:9" s="3" customFormat="1" x14ac:dyDescent="0.25"/>
    <row r="89" spans="2:9" s="3" customFormat="1" x14ac:dyDescent="0.25"/>
    <row r="90" spans="2:9" s="3" customFormat="1" x14ac:dyDescent="0.25"/>
    <row r="91" spans="2:9" s="3" customFormat="1" x14ac:dyDescent="0.25"/>
    <row r="92" spans="2:9" s="3" customFormat="1" x14ac:dyDescent="0.25"/>
    <row r="93" spans="2:9" s="3" customFormat="1" x14ac:dyDescent="0.25"/>
    <row r="94" spans="2:9" s="3" customFormat="1" x14ac:dyDescent="0.25"/>
    <row r="95" spans="2:9" s="3" customFormat="1" x14ac:dyDescent="0.25"/>
    <row r="96" spans="2:9" s="3" customFormat="1" x14ac:dyDescent="0.25"/>
    <row r="97" spans="2:7" s="3" customFormat="1" x14ac:dyDescent="0.25"/>
    <row r="98" spans="2:7" s="3" customFormat="1" x14ac:dyDescent="0.25"/>
    <row r="99" spans="2:7" s="3" customFormat="1" x14ac:dyDescent="0.25"/>
    <row r="100" spans="2:7" s="3" customFormat="1" x14ac:dyDescent="0.25"/>
    <row r="101" spans="2:7" s="3" customFormat="1" x14ac:dyDescent="0.25"/>
    <row r="102" spans="2:7" s="3" customFormat="1" x14ac:dyDescent="0.25"/>
    <row r="103" spans="2:7" s="3" customFormat="1" x14ac:dyDescent="0.25"/>
    <row r="104" spans="2:7" s="3" customFormat="1" x14ac:dyDescent="0.25"/>
    <row r="105" spans="2:7" s="3" customFormat="1" x14ac:dyDescent="0.25"/>
    <row r="106" spans="2:7" s="3" customFormat="1" x14ac:dyDescent="0.25"/>
    <row r="107" spans="2:7" s="3" customFormat="1" x14ac:dyDescent="0.25"/>
    <row r="108" spans="2:7" s="3" customFormat="1" x14ac:dyDescent="0.25"/>
    <row r="109" spans="2:7" s="3" customFormat="1" x14ac:dyDescent="0.25"/>
    <row r="110" spans="2:7" s="3" customFormat="1" x14ac:dyDescent="0.25"/>
    <row r="111" spans="2:7" s="3" customFormat="1" x14ac:dyDescent="0.25"/>
    <row r="112" spans="2:7" s="3" customFormat="1" x14ac:dyDescent="0.25">
      <c r="B112" s="140" t="s">
        <v>70</v>
      </c>
      <c r="C112" s="140"/>
      <c r="D112" s="140"/>
      <c r="E112" s="140"/>
      <c r="F112" s="140"/>
      <c r="G112" s="140"/>
    </row>
    <row r="113" spans="2:9" s="3" customFormat="1" x14ac:dyDescent="0.25">
      <c r="B113" s="56"/>
      <c r="C113" s="56"/>
      <c r="D113" s="56"/>
      <c r="E113" s="56"/>
      <c r="F113" s="56"/>
      <c r="G113" s="56"/>
    </row>
    <row r="114" spans="2:9" s="3" customFormat="1" ht="65.45" customHeight="1" x14ac:dyDescent="0.25">
      <c r="C114" s="25" t="s">
        <v>26</v>
      </c>
      <c r="D114" s="36">
        <v>100</v>
      </c>
    </row>
    <row r="115" spans="2:9" s="3" customFormat="1" x14ac:dyDescent="0.25"/>
    <row r="116" spans="2:9" s="3" customFormat="1" ht="18" customHeight="1" x14ac:dyDescent="0.25">
      <c r="B116" s="17"/>
      <c r="C116" s="17"/>
      <c r="D116" s="17"/>
      <c r="E116" s="17"/>
      <c r="F116" s="17"/>
      <c r="G116" s="17"/>
      <c r="H116" s="17"/>
      <c r="I116" s="17"/>
    </row>
    <row r="117" spans="2:9" s="3" customFormat="1" x14ac:dyDescent="0.25"/>
    <row r="118" spans="2:9" s="3" customFormat="1" x14ac:dyDescent="0.25"/>
    <row r="119" spans="2:9" s="3" customFormat="1" x14ac:dyDescent="0.25"/>
    <row r="120" spans="2:9" s="3" customFormat="1" x14ac:dyDescent="0.25"/>
    <row r="121" spans="2:9" s="3" customFormat="1" x14ac:dyDescent="0.25"/>
    <row r="122" spans="2:9" s="3" customFormat="1" x14ac:dyDescent="0.25"/>
    <row r="123" spans="2:9" s="3" customFormat="1" x14ac:dyDescent="0.25"/>
    <row r="124" spans="2:9" s="3" customFormat="1" x14ac:dyDescent="0.25"/>
    <row r="125" spans="2:9" s="3" customFormat="1" x14ac:dyDescent="0.25"/>
    <row r="126" spans="2:9" s="3" customFormat="1" x14ac:dyDescent="0.25"/>
    <row r="127" spans="2:9" s="3" customFormat="1" x14ac:dyDescent="0.25"/>
    <row r="128" spans="2:9" s="3" customFormat="1" x14ac:dyDescent="0.25"/>
    <row r="129" s="3" customFormat="1" x14ac:dyDescent="0.25"/>
    <row r="130" s="3" customFormat="1" x14ac:dyDescent="0.25"/>
    <row r="131" s="3" customFormat="1" x14ac:dyDescent="0.25"/>
    <row r="132" s="3" customFormat="1" x14ac:dyDescent="0.25"/>
    <row r="133" s="3" customFormat="1" x14ac:dyDescent="0.25"/>
    <row r="134" s="3" customFormat="1" x14ac:dyDescent="0.25"/>
    <row r="135" s="3" customFormat="1" x14ac:dyDescent="0.25"/>
    <row r="136" s="3" customFormat="1" x14ac:dyDescent="0.25"/>
    <row r="137" s="3" customFormat="1" x14ac:dyDescent="0.25"/>
    <row r="138" s="3" customFormat="1" x14ac:dyDescent="0.25"/>
    <row r="139" s="3" customFormat="1" x14ac:dyDescent="0.25"/>
    <row r="140" s="3" customFormat="1" x14ac:dyDescent="0.25"/>
    <row r="141" s="3" customFormat="1" x14ac:dyDescent="0.25"/>
    <row r="142" s="3" customFormat="1" x14ac:dyDescent="0.25"/>
    <row r="143" s="3" customFormat="1" x14ac:dyDescent="0.25"/>
    <row r="144" s="3" customFormat="1" x14ac:dyDescent="0.25"/>
    <row r="145" s="3" customFormat="1" x14ac:dyDescent="0.25"/>
  </sheetData>
  <mergeCells count="26">
    <mergeCell ref="C55:G55"/>
    <mergeCell ref="B112:G112"/>
    <mergeCell ref="B26:C26"/>
    <mergeCell ref="B27:C27"/>
    <mergeCell ref="B28:C28"/>
    <mergeCell ref="B30:G30"/>
    <mergeCell ref="B31:G31"/>
    <mergeCell ref="C54:G54"/>
    <mergeCell ref="B25:C25"/>
    <mergeCell ref="C11:G11"/>
    <mergeCell ref="C12:G12"/>
    <mergeCell ref="C13:G13"/>
    <mergeCell ref="C14:G14"/>
    <mergeCell ref="C15:G15"/>
    <mergeCell ref="B17:E17"/>
    <mergeCell ref="B20:C20"/>
    <mergeCell ref="B21:C21"/>
    <mergeCell ref="B22:C22"/>
    <mergeCell ref="B23:C23"/>
    <mergeCell ref="B24:C24"/>
    <mergeCell ref="C10:G10"/>
    <mergeCell ref="B2:G2"/>
    <mergeCell ref="B3:G3"/>
    <mergeCell ref="B4:G4"/>
    <mergeCell ref="D7:G7"/>
    <mergeCell ref="C9:G9"/>
  </mergeCells>
  <conditionalFormatting sqref="L16">
    <cfRule type="cellIs" dxfId="41" priority="1" operator="lessThan">
      <formula>$L$18</formula>
    </cfRule>
    <cfRule type="cellIs" dxfId="40" priority="2" operator="equal">
      <formula>$L$18</formula>
    </cfRule>
    <cfRule type="cellIs" dxfId="39" priority="3" operator="greaterThan">
      <formula>$L$18</formula>
    </cfRule>
    <cfRule type="cellIs" dxfId="38" priority="4" operator="lessThan">
      <formula>77380912.5</formula>
    </cfRule>
    <cfRule type="cellIs" dxfId="37" priority="5" operator="equal">
      <formula>77380912.5</formula>
    </cfRule>
    <cfRule type="cellIs" dxfId="36" priority="6" operator="greaterThan">
      <formula>77380912.5</formula>
    </cfRule>
  </conditionalFormatting>
  <hyperlinks>
    <hyperlink ref="U10" r:id="rId1"/>
    <hyperlink ref="U11" r:id="rId2"/>
    <hyperlink ref="U12" r:id="rId3"/>
    <hyperlink ref="U15" r:id="rId4"/>
  </hyperlinks>
  <pageMargins left="0.7" right="0.7" top="0.75" bottom="0.75" header="0.3" footer="0.3"/>
  <pageSetup orientation="portrait" r:id="rId5"/>
  <drawing r:id="rId6"/>
  <legacyDrawing r:id="rId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45"/>
  <sheetViews>
    <sheetView topLeftCell="A6" zoomScale="69" zoomScaleNormal="69" workbookViewId="0">
      <selection activeCell="A9" sqref="A9"/>
    </sheetView>
  </sheetViews>
  <sheetFormatPr baseColWidth="10" defaultColWidth="11.42578125" defaultRowHeight="15" x14ac:dyDescent="0.25"/>
  <cols>
    <col min="1" max="1" width="3.42578125" style="3" customWidth="1"/>
    <col min="2" max="2" width="18" style="1" customWidth="1"/>
    <col min="3" max="3" width="20.85546875" style="1" customWidth="1"/>
    <col min="4" max="7" width="22.42578125" style="1" customWidth="1"/>
    <col min="8" max="8" width="15.7109375" style="1" customWidth="1"/>
    <col min="9" max="9" width="17.28515625" style="1" customWidth="1"/>
    <col min="10" max="10" width="26.28515625" style="1" customWidth="1"/>
    <col min="11" max="11" width="21.85546875" style="1" customWidth="1"/>
    <col min="12" max="12" width="28.5703125" style="1" customWidth="1"/>
    <col min="13" max="13" width="20.42578125" style="1" customWidth="1"/>
    <col min="14" max="14" width="18.140625" style="1" bestFit="1" customWidth="1"/>
    <col min="15" max="15" width="17.28515625" style="1" customWidth="1"/>
    <col min="16" max="16" width="14.5703125" style="1" customWidth="1"/>
    <col min="17" max="17" width="16" style="1" customWidth="1"/>
    <col min="18" max="18" width="15.42578125" style="1" customWidth="1"/>
    <col min="19" max="19" width="20.85546875" style="1" bestFit="1" customWidth="1"/>
    <col min="20" max="20" width="14.85546875" style="1" customWidth="1"/>
    <col min="21" max="21" width="26" style="1" customWidth="1"/>
    <col min="22" max="16384" width="11.42578125" style="1"/>
  </cols>
  <sheetData>
    <row r="1" spans="2:47" s="3" customFormat="1" x14ac:dyDescent="0.25"/>
    <row r="2" spans="2:47" s="3" customFormat="1" x14ac:dyDescent="0.25">
      <c r="B2" s="138" t="s">
        <v>0</v>
      </c>
      <c r="C2" s="138"/>
      <c r="D2" s="138"/>
      <c r="E2" s="138"/>
      <c r="F2" s="138"/>
      <c r="G2" s="138"/>
    </row>
    <row r="3" spans="2:47" s="3" customFormat="1" x14ac:dyDescent="0.25">
      <c r="B3" s="139" t="s">
        <v>1</v>
      </c>
      <c r="C3" s="139"/>
      <c r="D3" s="139"/>
      <c r="E3" s="139"/>
      <c r="F3" s="139"/>
      <c r="G3" s="139"/>
    </row>
    <row r="4" spans="2:47" s="3" customFormat="1" x14ac:dyDescent="0.25">
      <c r="B4" s="140" t="s">
        <v>2</v>
      </c>
      <c r="C4" s="140"/>
      <c r="D4" s="140"/>
      <c r="E4" s="140"/>
      <c r="F4" s="140"/>
      <c r="G4" s="140"/>
    </row>
    <row r="5" spans="2:47" s="3" customFormat="1" x14ac:dyDescent="0.25">
      <c r="B5" s="56"/>
      <c r="C5" s="56"/>
      <c r="D5" s="56"/>
      <c r="E5" s="56"/>
      <c r="F5" s="56"/>
      <c r="G5" s="56"/>
    </row>
    <row r="6" spans="2:47" s="3" customFormat="1" ht="15.75" x14ac:dyDescent="0.25">
      <c r="B6" s="53" t="s">
        <v>27</v>
      </c>
      <c r="C6" s="29"/>
      <c r="D6" s="30"/>
      <c r="E6" s="30"/>
      <c r="F6" s="30"/>
      <c r="G6" s="30"/>
      <c r="H6" s="6" t="s">
        <v>9</v>
      </c>
    </row>
    <row r="7" spans="2:47" ht="113.1" customHeight="1" x14ac:dyDescent="0.25">
      <c r="B7" s="4" t="s">
        <v>7</v>
      </c>
      <c r="C7" s="4" t="s">
        <v>32</v>
      </c>
      <c r="D7" s="141" t="s">
        <v>71</v>
      </c>
      <c r="E7" s="141"/>
      <c r="F7" s="141"/>
      <c r="G7" s="141"/>
      <c r="H7" s="45"/>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row>
    <row r="8" spans="2:47" s="3" customFormat="1" x14ac:dyDescent="0.25"/>
    <row r="9" spans="2:47" ht="60" x14ac:dyDescent="0.25">
      <c r="B9" s="55" t="s">
        <v>22</v>
      </c>
      <c r="C9" s="142" t="s">
        <v>8</v>
      </c>
      <c r="D9" s="142"/>
      <c r="E9" s="142"/>
      <c r="F9" s="142"/>
      <c r="G9" s="142"/>
      <c r="H9" s="6" t="s">
        <v>54</v>
      </c>
      <c r="I9" s="6" t="s">
        <v>10</v>
      </c>
      <c r="J9" s="6" t="s">
        <v>15</v>
      </c>
      <c r="K9" s="6" t="s">
        <v>16</v>
      </c>
      <c r="L9" s="6" t="s">
        <v>17</v>
      </c>
      <c r="M9" s="6" t="s">
        <v>11</v>
      </c>
      <c r="N9" s="6" t="s">
        <v>12</v>
      </c>
      <c r="O9" s="6" t="s">
        <v>13</v>
      </c>
      <c r="P9" s="6" t="s">
        <v>28</v>
      </c>
      <c r="Q9" s="6" t="s">
        <v>14</v>
      </c>
      <c r="R9" s="6" t="s">
        <v>35</v>
      </c>
      <c r="S9" s="6" t="s">
        <v>18</v>
      </c>
      <c r="T9" s="6" t="s">
        <v>19</v>
      </c>
      <c r="U9" s="6" t="s">
        <v>20</v>
      </c>
      <c r="V9" s="10"/>
      <c r="W9" s="10"/>
      <c r="X9" s="10"/>
      <c r="Y9" s="10"/>
      <c r="Z9" s="10"/>
      <c r="AA9" s="10"/>
      <c r="AB9" s="10"/>
      <c r="AC9" s="10"/>
      <c r="AD9" s="3"/>
      <c r="AE9" s="3"/>
      <c r="AF9" s="3"/>
      <c r="AG9" s="3"/>
      <c r="AH9" s="3"/>
      <c r="AI9" s="3"/>
      <c r="AJ9" s="3"/>
      <c r="AK9" s="3"/>
      <c r="AL9" s="3"/>
      <c r="AM9" s="3"/>
      <c r="AN9" s="3"/>
      <c r="AO9" s="3"/>
      <c r="AP9" s="3"/>
      <c r="AQ9" s="3"/>
      <c r="AR9" s="3"/>
      <c r="AS9" s="3"/>
      <c r="AT9" s="3"/>
      <c r="AU9" s="3"/>
    </row>
    <row r="10" spans="2:47" ht="48" customHeight="1" x14ac:dyDescent="0.25">
      <c r="B10" s="4" t="s">
        <v>3</v>
      </c>
      <c r="C10" s="143" t="s">
        <v>243</v>
      </c>
      <c r="D10" s="144"/>
      <c r="E10" s="144"/>
      <c r="F10" s="144"/>
      <c r="G10" s="145"/>
      <c r="H10" s="59" t="s">
        <v>80</v>
      </c>
      <c r="I10" s="59" t="s">
        <v>80</v>
      </c>
      <c r="J10" s="32">
        <v>55000000</v>
      </c>
      <c r="K10" s="9">
        <v>1</v>
      </c>
      <c r="L10" s="14">
        <f t="shared" ref="L10:L15" si="0">+J10*K10</f>
        <v>55000000</v>
      </c>
      <c r="M10" s="58" t="s">
        <v>244</v>
      </c>
      <c r="N10" s="58" t="s">
        <v>245</v>
      </c>
      <c r="O10" s="22">
        <v>41477</v>
      </c>
      <c r="P10" s="20" t="s">
        <v>80</v>
      </c>
      <c r="Q10" s="22">
        <v>41621</v>
      </c>
      <c r="R10" s="20" t="s">
        <v>80</v>
      </c>
      <c r="S10" s="21" t="s">
        <v>246</v>
      </c>
      <c r="T10" s="21"/>
      <c r="U10" s="2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row>
    <row r="11" spans="2:47" ht="48" customHeight="1" x14ac:dyDescent="0.25">
      <c r="B11" s="4" t="s">
        <v>4</v>
      </c>
      <c r="C11" s="143" t="s">
        <v>247</v>
      </c>
      <c r="D11" s="144"/>
      <c r="E11" s="144"/>
      <c r="F11" s="144"/>
      <c r="G11" s="145"/>
      <c r="H11" s="59" t="s">
        <v>80</v>
      </c>
      <c r="I11" s="59" t="s">
        <v>80</v>
      </c>
      <c r="J11" s="32">
        <v>3000000</v>
      </c>
      <c r="K11" s="9">
        <v>1</v>
      </c>
      <c r="L11" s="14">
        <f t="shared" si="0"/>
        <v>3000000</v>
      </c>
      <c r="M11" s="58" t="s">
        <v>248</v>
      </c>
      <c r="N11" s="58" t="s">
        <v>245</v>
      </c>
      <c r="O11" s="22">
        <v>41103</v>
      </c>
      <c r="P11" s="20" t="s">
        <v>80</v>
      </c>
      <c r="Q11" s="22">
        <v>41212</v>
      </c>
      <c r="R11" s="20" t="s">
        <v>80</v>
      </c>
      <c r="S11" s="21" t="s">
        <v>249</v>
      </c>
      <c r="T11" s="24"/>
      <c r="U11" s="2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row>
    <row r="12" spans="2:47" ht="48" customHeight="1" x14ac:dyDescent="0.25">
      <c r="B12" s="4" t="s">
        <v>5</v>
      </c>
      <c r="C12" s="143" t="s">
        <v>247</v>
      </c>
      <c r="D12" s="144"/>
      <c r="E12" s="144"/>
      <c r="F12" s="144"/>
      <c r="G12" s="145"/>
      <c r="H12" s="59" t="s">
        <v>80</v>
      </c>
      <c r="I12" s="59" t="s">
        <v>80</v>
      </c>
      <c r="J12" s="32">
        <v>3375540</v>
      </c>
      <c r="K12" s="9">
        <v>1</v>
      </c>
      <c r="L12" s="14">
        <f t="shared" si="0"/>
        <v>3375540</v>
      </c>
      <c r="M12" s="58" t="s">
        <v>250</v>
      </c>
      <c r="N12" s="58" t="s">
        <v>245</v>
      </c>
      <c r="O12" s="22">
        <v>41291</v>
      </c>
      <c r="P12" s="22" t="s">
        <v>80</v>
      </c>
      <c r="Q12" s="22">
        <v>41349</v>
      </c>
      <c r="R12" s="20" t="s">
        <v>80</v>
      </c>
      <c r="S12" s="21" t="s">
        <v>251</v>
      </c>
      <c r="T12" s="24"/>
      <c r="U12" s="2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row>
    <row r="13" spans="2:47" ht="48" customHeight="1" x14ac:dyDescent="0.25">
      <c r="B13" s="4" t="s">
        <v>6</v>
      </c>
      <c r="C13" s="143"/>
      <c r="D13" s="144"/>
      <c r="E13" s="144"/>
      <c r="F13" s="144"/>
      <c r="G13" s="145"/>
      <c r="H13" s="2"/>
      <c r="I13" s="2"/>
      <c r="J13" s="8"/>
      <c r="K13" s="9"/>
      <c r="L13" s="14">
        <f t="shared" si="0"/>
        <v>0</v>
      </c>
      <c r="M13" s="58"/>
      <c r="N13" s="58"/>
      <c r="O13" s="22"/>
      <c r="P13" s="12"/>
      <c r="Q13" s="22"/>
      <c r="R13" s="12"/>
      <c r="S13" s="12"/>
      <c r="T13" s="12"/>
      <c r="U13" s="12"/>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row>
    <row r="14" spans="2:47" ht="48" customHeight="1" x14ac:dyDescent="0.25">
      <c r="B14" s="4" t="s">
        <v>29</v>
      </c>
      <c r="C14" s="143"/>
      <c r="D14" s="144"/>
      <c r="E14" s="144"/>
      <c r="F14" s="144"/>
      <c r="G14" s="145"/>
      <c r="H14" s="2"/>
      <c r="I14" s="2"/>
      <c r="J14" s="8"/>
      <c r="K14" s="9"/>
      <c r="L14" s="14">
        <f t="shared" si="0"/>
        <v>0</v>
      </c>
      <c r="M14" s="58"/>
      <c r="N14" s="58"/>
      <c r="O14" s="22"/>
      <c r="P14" s="12"/>
      <c r="Q14" s="22"/>
      <c r="R14" s="12"/>
      <c r="S14" s="12"/>
      <c r="T14" s="12"/>
      <c r="U14" s="12"/>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row>
    <row r="15" spans="2:47" ht="48" customHeight="1" x14ac:dyDescent="0.25">
      <c r="B15" s="4" t="s">
        <v>30</v>
      </c>
      <c r="C15" s="143"/>
      <c r="D15" s="144"/>
      <c r="E15" s="144"/>
      <c r="F15" s="144"/>
      <c r="G15" s="145"/>
      <c r="H15" s="2"/>
      <c r="I15" s="2"/>
      <c r="J15" s="8"/>
      <c r="K15" s="9"/>
      <c r="L15" s="14">
        <f t="shared" si="0"/>
        <v>0</v>
      </c>
      <c r="M15" s="58"/>
      <c r="N15" s="58"/>
      <c r="O15" s="22"/>
      <c r="P15" s="12"/>
      <c r="Q15" s="22"/>
      <c r="R15" s="12"/>
      <c r="S15" s="12"/>
      <c r="T15" s="12"/>
      <c r="U15" s="12"/>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row>
    <row r="16" spans="2:47" x14ac:dyDescent="0.25">
      <c r="B16" s="3"/>
      <c r="C16" s="3"/>
      <c r="D16" s="3"/>
      <c r="E16" s="3"/>
      <c r="F16" s="3"/>
      <c r="G16" s="3"/>
      <c r="H16" s="3"/>
      <c r="I16" s="3"/>
      <c r="J16" s="3"/>
      <c r="K16" s="3"/>
      <c r="L16" s="7">
        <f>SUM(L10:L15)</f>
        <v>61375540</v>
      </c>
      <c r="M16" s="3"/>
      <c r="N16" s="3"/>
      <c r="O16" s="3"/>
      <c r="P16" s="3"/>
      <c r="Q16" s="3"/>
      <c r="R16" s="3"/>
      <c r="S16" s="3"/>
      <c r="T16" s="3"/>
      <c r="U16" s="3"/>
      <c r="V16" s="3"/>
      <c r="W16" s="3"/>
      <c r="X16" s="3"/>
      <c r="Y16" s="3"/>
      <c r="Z16" s="3"/>
      <c r="AA16" s="3"/>
      <c r="AB16" s="3"/>
      <c r="AC16" s="3"/>
      <c r="AD16" s="3"/>
      <c r="AE16" s="3"/>
      <c r="AF16" s="3"/>
      <c r="AG16" s="3"/>
      <c r="AH16" s="3"/>
    </row>
    <row r="17" spans="2:37" x14ac:dyDescent="0.25">
      <c r="B17" s="137" t="s">
        <v>21</v>
      </c>
      <c r="C17" s="137"/>
      <c r="D17" s="137"/>
      <c r="E17" s="137"/>
      <c r="F17" s="3"/>
      <c r="G17" s="3"/>
      <c r="H17" s="3"/>
      <c r="I17" s="3"/>
      <c r="J17" s="3"/>
      <c r="K17" s="3"/>
      <c r="L17" s="11"/>
      <c r="M17" s="3"/>
      <c r="N17" s="3"/>
      <c r="O17" s="3"/>
      <c r="P17" s="3"/>
      <c r="Q17" s="3"/>
      <c r="R17" s="3"/>
      <c r="S17" s="3"/>
      <c r="T17" s="3"/>
      <c r="U17" s="3"/>
      <c r="V17" s="3"/>
      <c r="W17" s="3"/>
      <c r="X17" s="3"/>
      <c r="Y17" s="3"/>
      <c r="Z17" s="3"/>
      <c r="AA17" s="3"/>
      <c r="AB17" s="3"/>
      <c r="AC17" s="3"/>
      <c r="AD17" s="3"/>
      <c r="AE17" s="3"/>
      <c r="AF17" s="3"/>
      <c r="AG17" s="3"/>
      <c r="AH17" s="3"/>
      <c r="AI17" s="3"/>
      <c r="AJ17" s="3"/>
      <c r="AK17" s="3"/>
    </row>
    <row r="18" spans="2:37" x14ac:dyDescent="0.25">
      <c r="B18" s="3"/>
      <c r="C18" s="3"/>
      <c r="D18" s="3"/>
      <c r="E18" s="3"/>
      <c r="F18" s="3"/>
      <c r="G18" s="3"/>
      <c r="H18" s="3"/>
      <c r="I18" s="3"/>
      <c r="J18" s="3"/>
      <c r="K18" s="3" t="s">
        <v>40</v>
      </c>
      <c r="L18" s="51">
        <v>63567680</v>
      </c>
      <c r="M18" s="3" t="s">
        <v>36</v>
      </c>
      <c r="N18" s="3"/>
      <c r="O18" s="3"/>
      <c r="P18" s="3"/>
      <c r="Q18" s="3"/>
      <c r="R18" s="3"/>
      <c r="S18" s="3"/>
      <c r="T18" s="3"/>
      <c r="U18" s="3"/>
      <c r="V18" s="3"/>
      <c r="W18" s="3"/>
      <c r="X18" s="3"/>
      <c r="Y18" s="3"/>
      <c r="Z18" s="3"/>
      <c r="AA18" s="3"/>
      <c r="AB18" s="3"/>
      <c r="AC18" s="3"/>
      <c r="AD18" s="3"/>
      <c r="AE18" s="3"/>
      <c r="AF18" s="3"/>
      <c r="AG18" s="3"/>
      <c r="AH18" s="3"/>
      <c r="AI18" s="3"/>
      <c r="AJ18" s="3"/>
      <c r="AK18" s="3"/>
    </row>
    <row r="19" spans="2:37" x14ac:dyDescent="0.25">
      <c r="B19" s="31" t="s">
        <v>33</v>
      </c>
      <c r="C19" s="31"/>
      <c r="D19" s="55" t="s">
        <v>9</v>
      </c>
      <c r="E19" s="3"/>
      <c r="F19" s="3"/>
      <c r="G19" s="3"/>
      <c r="H19" s="3"/>
      <c r="I19" s="3"/>
      <c r="J19" s="3"/>
      <c r="K19" s="1" t="s">
        <v>56</v>
      </c>
      <c r="M19" s="3"/>
      <c r="N19" s="3"/>
      <c r="O19" s="3"/>
      <c r="P19" s="3"/>
      <c r="Q19" s="3"/>
      <c r="R19" s="3"/>
      <c r="S19" s="3"/>
      <c r="T19" s="3"/>
      <c r="U19" s="3"/>
      <c r="V19" s="3"/>
      <c r="W19" s="3"/>
      <c r="X19" s="3"/>
      <c r="Y19" s="3"/>
      <c r="Z19" s="3"/>
      <c r="AA19" s="3"/>
      <c r="AB19" s="3"/>
      <c r="AC19" s="3"/>
      <c r="AD19" s="3"/>
      <c r="AE19" s="3"/>
      <c r="AF19" s="3"/>
      <c r="AG19" s="3"/>
      <c r="AH19" s="3"/>
      <c r="AI19" s="3"/>
      <c r="AJ19" s="3"/>
      <c r="AK19" s="3"/>
    </row>
    <row r="20" spans="2:37" ht="43.5" customHeight="1" x14ac:dyDescent="0.25">
      <c r="B20" s="146" t="s">
        <v>58</v>
      </c>
      <c r="C20" s="146"/>
      <c r="D20" s="87" t="s">
        <v>80</v>
      </c>
      <c r="E20" s="3"/>
      <c r="F20" s="3"/>
      <c r="G20" s="3"/>
      <c r="H20" s="3"/>
      <c r="I20" s="3"/>
      <c r="J20" s="3"/>
      <c r="M20" s="3"/>
      <c r="N20" s="3"/>
      <c r="O20" s="3"/>
      <c r="P20" s="3"/>
      <c r="Q20" s="3"/>
      <c r="R20" s="3"/>
      <c r="S20" s="3"/>
      <c r="T20" s="3"/>
      <c r="U20" s="3"/>
      <c r="V20" s="3"/>
      <c r="W20" s="3"/>
      <c r="X20" s="3"/>
      <c r="Y20" s="3"/>
      <c r="Z20" s="3"/>
      <c r="AA20" s="3"/>
      <c r="AB20" s="3"/>
      <c r="AC20" s="3"/>
      <c r="AD20" s="3"/>
      <c r="AE20" s="3"/>
      <c r="AF20" s="3"/>
      <c r="AG20" s="3"/>
      <c r="AH20" s="3"/>
      <c r="AI20" s="3"/>
      <c r="AJ20" s="3"/>
      <c r="AK20" s="3"/>
    </row>
    <row r="21" spans="2:37" ht="30.6" customHeight="1" x14ac:dyDescent="0.25">
      <c r="B21" s="146" t="s">
        <v>59</v>
      </c>
      <c r="C21" s="146"/>
      <c r="D21" s="117" t="s">
        <v>239</v>
      </c>
      <c r="E21" s="3"/>
      <c r="F21" s="3"/>
      <c r="G21" s="3"/>
      <c r="H21" s="3"/>
      <c r="I21" s="3"/>
      <c r="J21" s="3"/>
      <c r="M21" s="3"/>
      <c r="N21" s="3"/>
      <c r="O21" s="3"/>
      <c r="P21" s="3"/>
      <c r="Q21" s="3"/>
      <c r="R21" s="3"/>
      <c r="S21" s="3"/>
      <c r="T21" s="3"/>
      <c r="U21" s="3"/>
      <c r="V21" s="3"/>
      <c r="W21" s="3"/>
      <c r="X21" s="3"/>
      <c r="Y21" s="3"/>
      <c r="Z21" s="3"/>
      <c r="AA21" s="3"/>
      <c r="AB21" s="3"/>
      <c r="AC21" s="3"/>
      <c r="AD21" s="3"/>
      <c r="AE21" s="3"/>
      <c r="AF21" s="3"/>
      <c r="AG21" s="3"/>
      <c r="AH21" s="3"/>
      <c r="AI21" s="3"/>
      <c r="AJ21" s="3"/>
      <c r="AK21" s="3"/>
    </row>
    <row r="22" spans="2:37" ht="47.1" customHeight="1" x14ac:dyDescent="0.25">
      <c r="B22" s="146" t="s">
        <v>34</v>
      </c>
      <c r="C22" s="146"/>
      <c r="D22" s="117" t="s">
        <v>80</v>
      </c>
      <c r="E22" s="3"/>
      <c r="F22" s="3"/>
      <c r="G22" s="3"/>
      <c r="H22" s="3"/>
      <c r="I22" s="3"/>
      <c r="J22" s="3"/>
      <c r="K22" s="3" t="s">
        <v>55</v>
      </c>
      <c r="L22" s="11">
        <f>+L18*80%</f>
        <v>50854144</v>
      </c>
      <c r="M22" s="3"/>
      <c r="N22" s="3"/>
      <c r="O22" s="3"/>
      <c r="P22" s="3"/>
      <c r="Q22" s="3"/>
      <c r="R22" s="3"/>
      <c r="S22" s="3"/>
      <c r="T22" s="3"/>
      <c r="U22" s="3"/>
      <c r="V22" s="3"/>
      <c r="W22" s="3"/>
      <c r="X22" s="3"/>
      <c r="Y22" s="3"/>
      <c r="Z22" s="3"/>
      <c r="AA22" s="3"/>
      <c r="AB22" s="3"/>
      <c r="AC22" s="3"/>
      <c r="AD22" s="3"/>
      <c r="AE22" s="3"/>
      <c r="AF22" s="3"/>
      <c r="AG22" s="3"/>
      <c r="AH22" s="3"/>
      <c r="AI22" s="3"/>
      <c r="AJ22" s="3"/>
      <c r="AK22" s="3"/>
    </row>
    <row r="23" spans="2:37" ht="38.450000000000003" customHeight="1" x14ac:dyDescent="0.25">
      <c r="B23" s="146" t="s">
        <v>37</v>
      </c>
      <c r="C23" s="146"/>
      <c r="D23" s="117" t="s">
        <v>80</v>
      </c>
      <c r="E23" s="3"/>
      <c r="F23" s="3"/>
      <c r="G23" s="3"/>
      <c r="H23" s="3"/>
      <c r="I23" s="3"/>
      <c r="J23" s="3"/>
      <c r="K23" s="3" t="s">
        <v>57</v>
      </c>
      <c r="L23" s="3"/>
      <c r="M23" s="3"/>
      <c r="N23" s="3"/>
      <c r="O23" s="3"/>
      <c r="P23" s="3"/>
      <c r="Q23" s="3"/>
      <c r="R23" s="3"/>
      <c r="S23" s="3"/>
      <c r="T23" s="3"/>
      <c r="U23" s="3"/>
      <c r="V23" s="3"/>
      <c r="W23" s="3"/>
      <c r="X23" s="3"/>
      <c r="Y23" s="3"/>
      <c r="Z23" s="3"/>
      <c r="AA23" s="3"/>
      <c r="AB23" s="3"/>
      <c r="AC23" s="3"/>
      <c r="AD23" s="3"/>
      <c r="AE23" s="3"/>
      <c r="AF23" s="3"/>
      <c r="AG23" s="3"/>
      <c r="AH23" s="3"/>
      <c r="AI23" s="3"/>
      <c r="AJ23" s="3"/>
      <c r="AK23" s="3"/>
    </row>
    <row r="24" spans="2:37" ht="47.1" customHeight="1" x14ac:dyDescent="0.25">
      <c r="B24" s="146" t="s">
        <v>60</v>
      </c>
      <c r="C24" s="146"/>
      <c r="D24" s="117" t="s">
        <v>80</v>
      </c>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2:37" ht="47.1" customHeight="1" x14ac:dyDescent="0.25">
      <c r="B25" s="146" t="s">
        <v>61</v>
      </c>
      <c r="C25" s="146"/>
      <c r="D25" s="117" t="s">
        <v>252</v>
      </c>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2:37" ht="47.1" customHeight="1" x14ac:dyDescent="0.25">
      <c r="B26" s="146" t="s">
        <v>62</v>
      </c>
      <c r="C26" s="146"/>
      <c r="D26" s="117" t="s">
        <v>80</v>
      </c>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2:37" ht="47.1" customHeight="1" x14ac:dyDescent="0.25">
      <c r="B27" s="146" t="s">
        <v>63</v>
      </c>
      <c r="C27" s="146"/>
      <c r="D27" s="117"/>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2:37" ht="45.6" customHeight="1" x14ac:dyDescent="0.25">
      <c r="B28" s="146" t="s">
        <v>64</v>
      </c>
      <c r="C28" s="146"/>
      <c r="D28" s="117" t="s">
        <v>80</v>
      </c>
      <c r="E28" s="3"/>
      <c r="F28" s="3" t="s">
        <v>253</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2:37" x14ac:dyDescent="0.25">
      <c r="B29" s="57"/>
      <c r="C29" s="57"/>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2:37" s="3" customFormat="1" x14ac:dyDescent="0.25">
      <c r="B30" s="139" t="s">
        <v>65</v>
      </c>
      <c r="C30" s="139"/>
      <c r="D30" s="139"/>
      <c r="E30" s="139"/>
      <c r="F30" s="139"/>
      <c r="G30" s="139"/>
    </row>
    <row r="31" spans="2:37" s="3" customFormat="1" x14ac:dyDescent="0.25">
      <c r="B31" s="140" t="s">
        <v>66</v>
      </c>
      <c r="C31" s="140"/>
      <c r="D31" s="140"/>
      <c r="E31" s="140"/>
      <c r="F31" s="140"/>
      <c r="G31" s="140"/>
    </row>
    <row r="32" spans="2:37" s="3" customFormat="1" x14ac:dyDescent="0.25"/>
    <row r="33" spans="3:4" s="3" customFormat="1" ht="57.95" customHeight="1" x14ac:dyDescent="0.25">
      <c r="C33" s="52" t="s">
        <v>31</v>
      </c>
      <c r="D33" s="45">
        <v>0</v>
      </c>
    </row>
    <row r="34" spans="3:4" s="3" customFormat="1" x14ac:dyDescent="0.25"/>
    <row r="35" spans="3:4" s="3" customFormat="1" x14ac:dyDescent="0.25"/>
    <row r="36" spans="3:4" s="3" customFormat="1" x14ac:dyDescent="0.25"/>
    <row r="37" spans="3:4" s="3" customFormat="1" x14ac:dyDescent="0.25"/>
    <row r="38" spans="3:4" s="3" customFormat="1" x14ac:dyDescent="0.25"/>
    <row r="39" spans="3:4" s="3" customFormat="1" x14ac:dyDescent="0.25"/>
    <row r="40" spans="3:4" s="3" customFormat="1" x14ac:dyDescent="0.25"/>
    <row r="41" spans="3:4" s="3" customFormat="1" x14ac:dyDescent="0.25"/>
    <row r="42" spans="3:4" s="3" customFormat="1" x14ac:dyDescent="0.25"/>
    <row r="43" spans="3:4" s="3" customFormat="1" x14ac:dyDescent="0.25"/>
    <row r="44" spans="3:4" s="3" customFormat="1" x14ac:dyDescent="0.25"/>
    <row r="45" spans="3:4" s="3" customFormat="1" x14ac:dyDescent="0.25"/>
    <row r="46" spans="3:4" s="3" customFormat="1" x14ac:dyDescent="0.25"/>
    <row r="47" spans="3:4" s="3" customFormat="1" x14ac:dyDescent="0.25"/>
    <row r="48" spans="3:4" s="3" customFormat="1" x14ac:dyDescent="0.25"/>
    <row r="49" spans="2:47" s="3" customFormat="1" x14ac:dyDescent="0.25"/>
    <row r="50" spans="2:47" s="3" customFormat="1" x14ac:dyDescent="0.25"/>
    <row r="51" spans="2:47" s="3" customFormat="1" x14ac:dyDescent="0.25"/>
    <row r="52" spans="2:47" s="3" customFormat="1" x14ac:dyDescent="0.25"/>
    <row r="53" spans="2:47" s="3" customFormat="1" x14ac:dyDescent="0.25"/>
    <row r="54" spans="2:47" ht="60" x14ac:dyDescent="0.25">
      <c r="B54" s="55" t="s">
        <v>22</v>
      </c>
      <c r="C54" s="142" t="s">
        <v>8</v>
      </c>
      <c r="D54" s="142"/>
      <c r="E54" s="142"/>
      <c r="F54" s="142"/>
      <c r="G54" s="142"/>
      <c r="H54" s="6" t="s">
        <v>68</v>
      </c>
      <c r="I54" s="6" t="s">
        <v>10</v>
      </c>
      <c r="J54" s="6" t="s">
        <v>15</v>
      </c>
      <c r="K54" s="6" t="s">
        <v>16</v>
      </c>
      <c r="L54" s="6" t="s">
        <v>17</v>
      </c>
      <c r="M54" s="6" t="s">
        <v>11</v>
      </c>
      <c r="N54" s="6" t="s">
        <v>12</v>
      </c>
      <c r="O54" s="6" t="s">
        <v>13</v>
      </c>
      <c r="P54" s="6" t="s">
        <v>28</v>
      </c>
      <c r="Q54" s="6" t="s">
        <v>14</v>
      </c>
      <c r="R54" s="6" t="s">
        <v>35</v>
      </c>
      <c r="S54" s="6" t="s">
        <v>18</v>
      </c>
      <c r="T54" s="6" t="s">
        <v>19</v>
      </c>
      <c r="U54" s="6" t="s">
        <v>20</v>
      </c>
      <c r="V54" s="10"/>
      <c r="W54" s="10"/>
      <c r="X54" s="10"/>
      <c r="Y54" s="10"/>
      <c r="Z54" s="10"/>
      <c r="AA54" s="10"/>
      <c r="AB54" s="10"/>
      <c r="AC54" s="10"/>
      <c r="AD54" s="3"/>
      <c r="AE54" s="3"/>
      <c r="AF54" s="3"/>
      <c r="AG54" s="3"/>
      <c r="AH54" s="3"/>
      <c r="AI54" s="3"/>
      <c r="AJ54" s="3"/>
      <c r="AK54" s="3"/>
      <c r="AL54" s="3"/>
      <c r="AM54" s="3"/>
      <c r="AN54" s="3"/>
      <c r="AO54" s="3"/>
      <c r="AP54" s="3"/>
      <c r="AQ54" s="3"/>
      <c r="AR54" s="3"/>
      <c r="AS54" s="3"/>
      <c r="AT54" s="3"/>
      <c r="AU54" s="3"/>
    </row>
    <row r="55" spans="2:47" ht="48" customHeight="1" x14ac:dyDescent="0.25">
      <c r="B55" s="4" t="s">
        <v>3</v>
      </c>
      <c r="C55" s="143"/>
      <c r="D55" s="144"/>
      <c r="E55" s="144"/>
      <c r="F55" s="144"/>
      <c r="G55" s="145"/>
      <c r="H55" s="59"/>
      <c r="I55" s="59"/>
      <c r="J55" s="8"/>
      <c r="K55" s="9"/>
      <c r="L55" s="14"/>
      <c r="M55" s="2"/>
      <c r="N55" s="20"/>
      <c r="O55" s="22"/>
      <c r="P55" s="22"/>
      <c r="Q55" s="22"/>
      <c r="R55" s="20"/>
      <c r="S55" s="21"/>
      <c r="T55" s="21"/>
      <c r="U55" s="2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row>
    <row r="56" spans="2:47" s="3" customFormat="1" x14ac:dyDescent="0.25">
      <c r="I56" s="16"/>
    </row>
    <row r="58" spans="2:47" s="114" customFormat="1" x14ac:dyDescent="0.25">
      <c r="B58" s="118" t="s">
        <v>254</v>
      </c>
      <c r="U58" s="114" t="s">
        <v>332</v>
      </c>
      <c r="V58" s="114">
        <v>0</v>
      </c>
    </row>
    <row r="59" spans="2:47" ht="33.950000000000003" customHeight="1" x14ac:dyDescent="0.25">
      <c r="B59" s="18" t="s">
        <v>67</v>
      </c>
      <c r="D59" s="1" t="s">
        <v>138</v>
      </c>
      <c r="F59" s="3"/>
    </row>
    <row r="61" spans="2:47" ht="38.1" customHeight="1" x14ac:dyDescent="0.25">
      <c r="C61" s="25" t="s">
        <v>26</v>
      </c>
      <c r="D61" s="45">
        <v>200</v>
      </c>
    </row>
    <row r="81" spans="2:9" ht="33.950000000000003" customHeight="1" x14ac:dyDescent="0.25">
      <c r="B81" s="18" t="s">
        <v>69</v>
      </c>
      <c r="D81" s="1">
        <v>50854144</v>
      </c>
      <c r="H81" s="3"/>
    </row>
    <row r="82" spans="2:9" s="3" customFormat="1" ht="18" customHeight="1" x14ac:dyDescent="0.25">
      <c r="C82" s="17"/>
      <c r="D82" s="17"/>
      <c r="E82" s="17"/>
      <c r="F82" s="17"/>
      <c r="G82" s="17"/>
      <c r="H82" s="17"/>
      <c r="I82" s="17"/>
    </row>
    <row r="83" spans="2:9" s="3" customFormat="1" ht="41.45" customHeight="1" x14ac:dyDescent="0.25">
      <c r="B83" s="17"/>
      <c r="C83" s="25" t="s">
        <v>26</v>
      </c>
      <c r="D83" s="46">
        <v>50854144</v>
      </c>
      <c r="E83" s="1" t="s">
        <v>39</v>
      </c>
      <c r="H83" s="17"/>
      <c r="I83" s="17"/>
    </row>
    <row r="84" spans="2:9" s="3" customFormat="1" x14ac:dyDescent="0.25"/>
    <row r="85" spans="2:9" s="3" customFormat="1" x14ac:dyDescent="0.25"/>
    <row r="86" spans="2:9" s="3" customFormat="1" x14ac:dyDescent="0.25"/>
    <row r="87" spans="2:9" s="3" customFormat="1" x14ac:dyDescent="0.25"/>
    <row r="88" spans="2:9" s="3" customFormat="1" x14ac:dyDescent="0.25"/>
    <row r="89" spans="2:9" s="3" customFormat="1" x14ac:dyDescent="0.25"/>
    <row r="90" spans="2:9" s="3" customFormat="1" x14ac:dyDescent="0.25"/>
    <row r="91" spans="2:9" s="3" customFormat="1" x14ac:dyDescent="0.25"/>
    <row r="92" spans="2:9" s="3" customFormat="1" x14ac:dyDescent="0.25"/>
    <row r="93" spans="2:9" s="3" customFormat="1" x14ac:dyDescent="0.25"/>
    <row r="94" spans="2:9" s="3" customFormat="1" x14ac:dyDescent="0.25"/>
    <row r="95" spans="2:9" s="3" customFormat="1" x14ac:dyDescent="0.25"/>
    <row r="96" spans="2:9" s="3" customFormat="1" x14ac:dyDescent="0.25"/>
    <row r="97" spans="2:7" s="3" customFormat="1" x14ac:dyDescent="0.25"/>
    <row r="98" spans="2:7" s="3" customFormat="1" x14ac:dyDescent="0.25"/>
    <row r="99" spans="2:7" s="3" customFormat="1" x14ac:dyDescent="0.25"/>
    <row r="100" spans="2:7" s="3" customFormat="1" x14ac:dyDescent="0.25"/>
    <row r="101" spans="2:7" s="3" customFormat="1" x14ac:dyDescent="0.25"/>
    <row r="102" spans="2:7" s="3" customFormat="1" x14ac:dyDescent="0.25"/>
    <row r="103" spans="2:7" s="3" customFormat="1" x14ac:dyDescent="0.25"/>
    <row r="104" spans="2:7" s="3" customFormat="1" x14ac:dyDescent="0.25"/>
    <row r="105" spans="2:7" s="3" customFormat="1" x14ac:dyDescent="0.25"/>
    <row r="106" spans="2:7" s="3" customFormat="1" x14ac:dyDescent="0.25"/>
    <row r="107" spans="2:7" s="3" customFormat="1" x14ac:dyDescent="0.25"/>
    <row r="108" spans="2:7" s="3" customFormat="1" x14ac:dyDescent="0.25"/>
    <row r="109" spans="2:7" s="3" customFormat="1" x14ac:dyDescent="0.25"/>
    <row r="110" spans="2:7" s="3" customFormat="1" x14ac:dyDescent="0.25"/>
    <row r="111" spans="2:7" s="3" customFormat="1" x14ac:dyDescent="0.25"/>
    <row r="112" spans="2:7" s="3" customFormat="1" x14ac:dyDescent="0.25">
      <c r="B112" s="140" t="s">
        <v>70</v>
      </c>
      <c r="C112" s="140"/>
      <c r="D112" s="140"/>
      <c r="E112" s="140"/>
      <c r="F112" s="140"/>
      <c r="G112" s="140"/>
    </row>
    <row r="113" spans="2:9" s="3" customFormat="1" x14ac:dyDescent="0.25">
      <c r="B113" s="56"/>
      <c r="C113" s="56"/>
      <c r="D113" s="56"/>
      <c r="E113" s="56"/>
      <c r="F113" s="56"/>
      <c r="G113" s="56"/>
    </row>
    <row r="114" spans="2:9" s="3" customFormat="1" ht="65.45" customHeight="1" x14ac:dyDescent="0.25">
      <c r="C114" s="25" t="s">
        <v>26</v>
      </c>
      <c r="D114" s="36">
        <v>100</v>
      </c>
    </row>
    <row r="115" spans="2:9" s="3" customFormat="1" x14ac:dyDescent="0.25"/>
    <row r="116" spans="2:9" s="3" customFormat="1" ht="18" customHeight="1" x14ac:dyDescent="0.25">
      <c r="B116" s="17"/>
      <c r="C116" s="17"/>
      <c r="D116" s="17"/>
      <c r="E116" s="17"/>
      <c r="F116" s="17"/>
      <c r="G116" s="17"/>
      <c r="H116" s="17"/>
      <c r="I116" s="17"/>
    </row>
    <row r="117" spans="2:9" s="3" customFormat="1" x14ac:dyDescent="0.25"/>
    <row r="118" spans="2:9" s="3" customFormat="1" x14ac:dyDescent="0.25"/>
    <row r="119" spans="2:9" s="3" customFormat="1" x14ac:dyDescent="0.25"/>
    <row r="120" spans="2:9" s="3" customFormat="1" x14ac:dyDescent="0.25"/>
    <row r="121" spans="2:9" s="3" customFormat="1" x14ac:dyDescent="0.25"/>
    <row r="122" spans="2:9" s="3" customFormat="1" x14ac:dyDescent="0.25"/>
    <row r="123" spans="2:9" s="3" customFormat="1" x14ac:dyDescent="0.25"/>
    <row r="124" spans="2:9" s="3" customFormat="1" x14ac:dyDescent="0.25"/>
    <row r="125" spans="2:9" s="3" customFormat="1" x14ac:dyDescent="0.25"/>
    <row r="126" spans="2:9" s="3" customFormat="1" x14ac:dyDescent="0.25"/>
    <row r="127" spans="2:9" s="3" customFormat="1" x14ac:dyDescent="0.25"/>
    <row r="128" spans="2:9" s="3" customFormat="1" x14ac:dyDescent="0.25"/>
    <row r="129" s="3" customFormat="1" x14ac:dyDescent="0.25"/>
    <row r="130" s="3" customFormat="1" x14ac:dyDescent="0.25"/>
    <row r="131" s="3" customFormat="1" x14ac:dyDescent="0.25"/>
    <row r="132" s="3" customFormat="1" x14ac:dyDescent="0.25"/>
    <row r="133" s="3" customFormat="1" x14ac:dyDescent="0.25"/>
    <row r="134" s="3" customFormat="1" x14ac:dyDescent="0.25"/>
    <row r="135" s="3" customFormat="1" x14ac:dyDescent="0.25"/>
    <row r="136" s="3" customFormat="1" x14ac:dyDescent="0.25"/>
    <row r="137" s="3" customFormat="1" x14ac:dyDescent="0.25"/>
    <row r="138" s="3" customFormat="1" x14ac:dyDescent="0.25"/>
    <row r="139" s="3" customFormat="1" x14ac:dyDescent="0.25"/>
    <row r="140" s="3" customFormat="1" x14ac:dyDescent="0.25"/>
    <row r="141" s="3" customFormat="1" x14ac:dyDescent="0.25"/>
    <row r="142" s="3" customFormat="1" x14ac:dyDescent="0.25"/>
    <row r="143" s="3" customFormat="1" x14ac:dyDescent="0.25"/>
    <row r="144" s="3" customFormat="1" x14ac:dyDescent="0.25"/>
    <row r="145" s="3" customFormat="1" x14ac:dyDescent="0.25"/>
  </sheetData>
  <mergeCells count="26">
    <mergeCell ref="C55:G55"/>
    <mergeCell ref="B112:G112"/>
    <mergeCell ref="B26:C26"/>
    <mergeCell ref="B27:C27"/>
    <mergeCell ref="B28:C28"/>
    <mergeCell ref="B30:G30"/>
    <mergeCell ref="B31:G31"/>
    <mergeCell ref="C54:G54"/>
    <mergeCell ref="B25:C25"/>
    <mergeCell ref="C11:G11"/>
    <mergeCell ref="C12:G12"/>
    <mergeCell ref="C13:G13"/>
    <mergeCell ref="C14:G14"/>
    <mergeCell ref="C15:G15"/>
    <mergeCell ref="B17:E17"/>
    <mergeCell ref="B20:C20"/>
    <mergeCell ref="B21:C21"/>
    <mergeCell ref="B22:C22"/>
    <mergeCell ref="B23:C23"/>
    <mergeCell ref="B24:C24"/>
    <mergeCell ref="C10:G10"/>
    <mergeCell ref="B2:G2"/>
    <mergeCell ref="B3:G3"/>
    <mergeCell ref="B4:G4"/>
    <mergeCell ref="D7:G7"/>
    <mergeCell ref="C9:G9"/>
  </mergeCells>
  <conditionalFormatting sqref="L16">
    <cfRule type="cellIs" dxfId="35" priority="1" operator="lessThan">
      <formula>$L$18</formula>
    </cfRule>
    <cfRule type="cellIs" dxfId="34" priority="2" operator="equal">
      <formula>$L$18</formula>
    </cfRule>
    <cfRule type="cellIs" dxfId="33" priority="3" operator="greaterThan">
      <formula>$L$18</formula>
    </cfRule>
    <cfRule type="cellIs" dxfId="32" priority="4" operator="lessThan">
      <formula>77380912.5</formula>
    </cfRule>
    <cfRule type="cellIs" dxfId="31" priority="5" operator="equal">
      <formula>77380912.5</formula>
    </cfRule>
    <cfRule type="cellIs" dxfId="30" priority="6" operator="greaterThan">
      <formula>77380912.5</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50"/>
  <sheetViews>
    <sheetView topLeftCell="A10" zoomScale="95" zoomScaleNormal="69" workbookViewId="0">
      <selection activeCell="A12" sqref="A12"/>
    </sheetView>
  </sheetViews>
  <sheetFormatPr baseColWidth="10" defaultColWidth="11.42578125" defaultRowHeight="15" x14ac:dyDescent="0.25"/>
  <cols>
    <col min="1" max="1" width="3.42578125" style="3" customWidth="1"/>
    <col min="2" max="2" width="18" style="1" customWidth="1"/>
    <col min="3" max="3" width="20.85546875" style="1" customWidth="1"/>
    <col min="4" max="7" width="22.42578125" style="1" customWidth="1"/>
    <col min="8" max="8" width="15.7109375" style="1" customWidth="1"/>
    <col min="9" max="9" width="17.28515625" style="1" customWidth="1"/>
    <col min="10" max="10" width="16.7109375" style="1" bestFit="1" customWidth="1"/>
    <col min="11" max="11" width="21.85546875" style="1" customWidth="1"/>
    <col min="12" max="12" width="28.5703125" style="1" customWidth="1"/>
    <col min="13" max="13" width="20.42578125" style="1" customWidth="1"/>
    <col min="14" max="14" width="18.140625" style="1" bestFit="1" customWidth="1"/>
    <col min="15" max="15" width="17.28515625" style="1" customWidth="1"/>
    <col min="16" max="16" width="14.5703125" style="1" customWidth="1"/>
    <col min="17" max="17" width="16" style="1" customWidth="1"/>
    <col min="18" max="18" width="15.42578125" style="1" customWidth="1"/>
    <col min="19" max="19" width="20.85546875" style="1" bestFit="1" customWidth="1"/>
    <col min="20" max="20" width="28.140625" style="1" bestFit="1" customWidth="1"/>
    <col min="21" max="21" width="40.140625" style="1" bestFit="1" customWidth="1"/>
    <col min="22" max="16384" width="11.42578125" style="1"/>
  </cols>
  <sheetData>
    <row r="1" spans="1:47" s="3" customFormat="1" x14ac:dyDescent="0.25"/>
    <row r="2" spans="1:47" s="3" customFormat="1" x14ac:dyDescent="0.25">
      <c r="B2" s="138" t="s">
        <v>0</v>
      </c>
      <c r="C2" s="138"/>
      <c r="D2" s="138"/>
      <c r="E2" s="138"/>
      <c r="F2" s="138"/>
      <c r="G2" s="138"/>
    </row>
    <row r="3" spans="1:47" s="3" customFormat="1" x14ac:dyDescent="0.25">
      <c r="B3" s="139" t="s">
        <v>1</v>
      </c>
      <c r="C3" s="139"/>
      <c r="D3" s="139"/>
      <c r="E3" s="139"/>
      <c r="F3" s="139"/>
      <c r="G3" s="139"/>
    </row>
    <row r="4" spans="1:47" s="3" customFormat="1" x14ac:dyDescent="0.25">
      <c r="B4" s="140" t="s">
        <v>2</v>
      </c>
      <c r="C4" s="140"/>
      <c r="D4" s="140"/>
      <c r="E4" s="140"/>
      <c r="F4" s="140"/>
      <c r="G4" s="140"/>
    </row>
    <row r="5" spans="1:47" s="3" customFormat="1" x14ac:dyDescent="0.25">
      <c r="B5" s="56"/>
      <c r="C5" s="56"/>
      <c r="D5" s="56"/>
      <c r="E5" s="56"/>
      <c r="F5" s="56"/>
      <c r="G5" s="56"/>
    </row>
    <row r="6" spans="1:47" s="3" customFormat="1" ht="15.75" x14ac:dyDescent="0.25">
      <c r="B6" s="53" t="s">
        <v>27</v>
      </c>
      <c r="C6" s="29"/>
      <c r="D6" s="30"/>
      <c r="E6" s="30"/>
      <c r="F6" s="30"/>
      <c r="G6" s="30"/>
      <c r="H6" s="6" t="s">
        <v>9</v>
      </c>
    </row>
    <row r="7" spans="1:47" ht="113.1" customHeight="1" x14ac:dyDescent="0.25">
      <c r="B7" s="4" t="s">
        <v>7</v>
      </c>
      <c r="C7" s="4" t="s">
        <v>32</v>
      </c>
      <c r="D7" s="141" t="s">
        <v>71</v>
      </c>
      <c r="E7" s="141"/>
      <c r="F7" s="141"/>
      <c r="G7" s="141"/>
      <c r="H7" s="45" t="s">
        <v>80</v>
      </c>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row>
    <row r="8" spans="1:47" s="3" customFormat="1" x14ac:dyDescent="0.25"/>
    <row r="9" spans="1:47" ht="60" x14ac:dyDescent="0.25">
      <c r="B9" s="55" t="s">
        <v>22</v>
      </c>
      <c r="C9" s="142" t="s">
        <v>8</v>
      </c>
      <c r="D9" s="142"/>
      <c r="E9" s="142"/>
      <c r="F9" s="142"/>
      <c r="G9" s="142"/>
      <c r="H9" s="6" t="s">
        <v>54</v>
      </c>
      <c r="I9" s="6" t="s">
        <v>10</v>
      </c>
      <c r="J9" s="6" t="s">
        <v>15</v>
      </c>
      <c r="K9" s="6" t="s">
        <v>16</v>
      </c>
      <c r="L9" s="6" t="s">
        <v>17</v>
      </c>
      <c r="M9" s="6" t="s">
        <v>11</v>
      </c>
      <c r="N9" s="6" t="s">
        <v>12</v>
      </c>
      <c r="O9" s="6" t="s">
        <v>13</v>
      </c>
      <c r="P9" s="6" t="s">
        <v>28</v>
      </c>
      <c r="Q9" s="6" t="s">
        <v>14</v>
      </c>
      <c r="R9" s="6" t="s">
        <v>35</v>
      </c>
      <c r="S9" s="6" t="s">
        <v>18</v>
      </c>
      <c r="T9" s="6" t="s">
        <v>19</v>
      </c>
      <c r="U9" s="6" t="s">
        <v>20</v>
      </c>
      <c r="V9" s="10"/>
      <c r="W9" s="10"/>
      <c r="X9" s="10"/>
      <c r="Y9" s="10"/>
      <c r="Z9" s="10"/>
      <c r="AA9" s="10"/>
      <c r="AB9" s="10"/>
      <c r="AC9" s="10"/>
      <c r="AD9" s="3"/>
      <c r="AE9" s="3"/>
      <c r="AF9" s="3"/>
      <c r="AG9" s="3"/>
      <c r="AH9" s="3"/>
      <c r="AI9" s="3"/>
      <c r="AJ9" s="3"/>
      <c r="AK9" s="3"/>
      <c r="AL9" s="3"/>
      <c r="AM9" s="3"/>
      <c r="AN9" s="3"/>
      <c r="AO9" s="3"/>
      <c r="AP9" s="3"/>
      <c r="AQ9" s="3"/>
      <c r="AR9" s="3"/>
      <c r="AS9" s="3"/>
      <c r="AT9" s="3"/>
      <c r="AU9" s="3"/>
    </row>
    <row r="10" spans="1:47" ht="48" customHeight="1" x14ac:dyDescent="0.25">
      <c r="B10" s="4" t="s">
        <v>3</v>
      </c>
      <c r="C10" s="143" t="s">
        <v>199</v>
      </c>
      <c r="D10" s="144"/>
      <c r="E10" s="144"/>
      <c r="F10" s="144"/>
      <c r="G10" s="145"/>
      <c r="H10" s="59" t="s">
        <v>80</v>
      </c>
      <c r="I10" s="59" t="s">
        <v>80</v>
      </c>
      <c r="J10" s="32">
        <v>69000000</v>
      </c>
      <c r="K10" s="9">
        <v>1</v>
      </c>
      <c r="L10" s="14">
        <f t="shared" ref="L10:L13" si="0">+J10*K10</f>
        <v>69000000</v>
      </c>
      <c r="M10" s="58" t="s">
        <v>200</v>
      </c>
      <c r="N10" s="20" t="s">
        <v>201</v>
      </c>
      <c r="O10" s="22">
        <v>41524</v>
      </c>
      <c r="P10" s="112" t="s">
        <v>80</v>
      </c>
      <c r="Q10" s="22">
        <v>41703</v>
      </c>
      <c r="R10" s="20" t="s">
        <v>80</v>
      </c>
      <c r="S10" s="91" t="s">
        <v>202</v>
      </c>
      <c r="T10" s="113">
        <v>573125228764</v>
      </c>
      <c r="U10" s="23" t="s">
        <v>203</v>
      </c>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row>
    <row r="11" spans="1:47" ht="48" customHeight="1" x14ac:dyDescent="0.25">
      <c r="B11" s="4" t="s">
        <v>4</v>
      </c>
      <c r="C11" s="143" t="s">
        <v>204</v>
      </c>
      <c r="D11" s="144"/>
      <c r="E11" s="144"/>
      <c r="F11" s="144"/>
      <c r="G11" s="145"/>
      <c r="H11" s="59" t="s">
        <v>80</v>
      </c>
      <c r="I11" s="59" t="s">
        <v>80</v>
      </c>
      <c r="J11" s="32">
        <v>64480000</v>
      </c>
      <c r="K11" s="9">
        <v>1</v>
      </c>
      <c r="L11" s="14">
        <f t="shared" si="0"/>
        <v>64480000</v>
      </c>
      <c r="M11" s="58" t="s">
        <v>205</v>
      </c>
      <c r="N11" s="20" t="s">
        <v>201</v>
      </c>
      <c r="O11" s="22">
        <v>41191</v>
      </c>
      <c r="P11" s="20" t="s">
        <v>80</v>
      </c>
      <c r="Q11" s="22">
        <v>41333</v>
      </c>
      <c r="R11" s="20" t="s">
        <v>80</v>
      </c>
      <c r="S11" s="91" t="s">
        <v>206</v>
      </c>
      <c r="T11" s="24" t="s">
        <v>207</v>
      </c>
      <c r="U11" s="23" t="s">
        <v>208</v>
      </c>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row>
    <row r="12" spans="1:47" ht="60.75" customHeight="1" x14ac:dyDescent="0.25">
      <c r="A12" s="114"/>
      <c r="B12" s="4" t="s">
        <v>5</v>
      </c>
      <c r="C12" s="143" t="s">
        <v>209</v>
      </c>
      <c r="D12" s="144"/>
      <c r="E12" s="144"/>
      <c r="F12" s="144"/>
      <c r="G12" s="145"/>
      <c r="H12" s="59" t="s">
        <v>80</v>
      </c>
      <c r="I12" s="59" t="s">
        <v>80</v>
      </c>
      <c r="J12" s="32">
        <v>665329600</v>
      </c>
      <c r="K12" s="9"/>
      <c r="L12" s="14">
        <f t="shared" si="0"/>
        <v>0</v>
      </c>
      <c r="M12" s="58" t="s">
        <v>210</v>
      </c>
      <c r="N12" s="20" t="s">
        <v>201</v>
      </c>
      <c r="O12" s="22">
        <v>40694</v>
      </c>
      <c r="P12" s="22" t="s">
        <v>80</v>
      </c>
      <c r="Q12" s="22"/>
      <c r="R12" s="20"/>
      <c r="S12" s="91" t="s">
        <v>211</v>
      </c>
      <c r="T12" s="24">
        <v>5713460611</v>
      </c>
      <c r="U12" s="2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row>
    <row r="13" spans="1:47" ht="48" customHeight="1" x14ac:dyDescent="0.2">
      <c r="A13" s="114"/>
      <c r="B13" s="4" t="s">
        <v>6</v>
      </c>
      <c r="C13" s="143" t="s">
        <v>212</v>
      </c>
      <c r="D13" s="144"/>
      <c r="E13" s="144"/>
      <c r="F13" s="144"/>
      <c r="G13" s="145"/>
      <c r="H13" s="59" t="s">
        <v>132</v>
      </c>
      <c r="I13" s="59" t="s">
        <v>80</v>
      </c>
      <c r="J13" s="8">
        <v>18000000</v>
      </c>
      <c r="K13" s="9"/>
      <c r="L13" s="14">
        <f t="shared" si="0"/>
        <v>0</v>
      </c>
      <c r="M13" s="58" t="s">
        <v>213</v>
      </c>
      <c r="N13" s="12" t="s">
        <v>201</v>
      </c>
      <c r="O13" s="22">
        <v>41227</v>
      </c>
      <c r="P13" s="12" t="s">
        <v>80</v>
      </c>
      <c r="Q13" s="22">
        <v>41286</v>
      </c>
      <c r="R13" s="12" t="s">
        <v>80</v>
      </c>
      <c r="S13" s="115" t="s">
        <v>214</v>
      </c>
      <c r="T13" s="12" t="s">
        <v>215</v>
      </c>
      <c r="U13" s="12"/>
      <c r="V13" s="135" t="s">
        <v>354</v>
      </c>
      <c r="W13" s="3"/>
      <c r="X13" s="3"/>
      <c r="Y13" s="3"/>
      <c r="Z13" s="3"/>
      <c r="AA13" s="3"/>
      <c r="AB13" s="3"/>
      <c r="AC13" s="3"/>
      <c r="AD13" s="3"/>
      <c r="AE13" s="3"/>
      <c r="AF13" s="3"/>
      <c r="AG13" s="3"/>
      <c r="AH13" s="3"/>
      <c r="AI13" s="3"/>
      <c r="AJ13" s="3"/>
      <c r="AK13" s="3"/>
      <c r="AL13" s="3"/>
      <c r="AM13" s="3"/>
      <c r="AN13" s="3"/>
      <c r="AO13" s="3"/>
      <c r="AP13" s="3"/>
      <c r="AQ13" s="3"/>
      <c r="AR13" s="3"/>
      <c r="AS13" s="3"/>
      <c r="AT13" s="3"/>
      <c r="AU13" s="3"/>
    </row>
    <row r="14" spans="1:47" ht="48" customHeight="1" x14ac:dyDescent="0.25">
      <c r="B14" s="4" t="s">
        <v>29</v>
      </c>
      <c r="C14" s="143"/>
      <c r="D14" s="144"/>
      <c r="E14" s="144"/>
      <c r="F14" s="144"/>
      <c r="G14" s="145"/>
      <c r="H14" s="59"/>
      <c r="I14" s="59"/>
      <c r="J14" s="8"/>
      <c r="K14" s="9"/>
      <c r="L14" s="14"/>
      <c r="M14" s="58"/>
      <c r="N14" s="12"/>
      <c r="O14" s="22"/>
      <c r="P14" s="12"/>
      <c r="Q14" s="22"/>
      <c r="R14" s="12"/>
      <c r="S14" s="115"/>
      <c r="T14" s="12"/>
      <c r="U14" s="116"/>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row>
    <row r="15" spans="1:47" ht="48" customHeight="1" x14ac:dyDescent="0.25">
      <c r="B15" s="4" t="s">
        <v>30</v>
      </c>
      <c r="C15" s="143"/>
      <c r="D15" s="144"/>
      <c r="E15" s="144"/>
      <c r="F15" s="144"/>
      <c r="G15" s="145"/>
      <c r="H15" s="59"/>
      <c r="I15" s="59"/>
      <c r="J15" s="8"/>
      <c r="K15" s="9"/>
      <c r="L15" s="14"/>
      <c r="M15" s="58"/>
      <c r="N15" s="12"/>
      <c r="O15" s="22"/>
      <c r="P15" s="12"/>
      <c r="Q15" s="22"/>
      <c r="R15" s="12"/>
      <c r="S15" s="115"/>
      <c r="T15" s="12"/>
      <c r="U15" s="116"/>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row>
    <row r="16" spans="1:47" x14ac:dyDescent="0.25">
      <c r="B16" s="3"/>
      <c r="C16" s="3"/>
      <c r="D16" s="3"/>
      <c r="E16" s="3"/>
      <c r="F16" s="3"/>
      <c r="G16" s="3"/>
      <c r="H16" s="3"/>
      <c r="I16" s="3"/>
      <c r="J16" s="3"/>
      <c r="K16" s="3"/>
      <c r="L16" s="7">
        <f>SUM(L10:L15)</f>
        <v>133480000</v>
      </c>
      <c r="M16" s="3"/>
      <c r="N16" s="3"/>
      <c r="O16" s="3"/>
      <c r="P16" s="3"/>
      <c r="Q16" s="3"/>
      <c r="R16" s="3"/>
      <c r="S16" s="3"/>
      <c r="T16" s="3"/>
      <c r="U16" s="3"/>
      <c r="V16" s="3"/>
      <c r="W16" s="3"/>
      <c r="X16" s="3"/>
      <c r="Y16" s="3"/>
      <c r="Z16" s="3"/>
      <c r="AA16" s="3"/>
      <c r="AB16" s="3"/>
      <c r="AC16" s="3"/>
      <c r="AD16" s="3"/>
      <c r="AE16" s="3"/>
      <c r="AF16" s="3"/>
      <c r="AG16" s="3"/>
      <c r="AH16" s="3"/>
    </row>
    <row r="17" spans="2:37" x14ac:dyDescent="0.25">
      <c r="B17" s="137" t="s">
        <v>21</v>
      </c>
      <c r="C17" s="137"/>
      <c r="D17" s="137"/>
      <c r="E17" s="137"/>
      <c r="F17" s="3"/>
      <c r="G17" s="3"/>
      <c r="H17" s="3"/>
      <c r="I17" s="3"/>
      <c r="J17" s="3"/>
      <c r="K17" s="3"/>
      <c r="L17" s="11"/>
      <c r="M17" s="3"/>
      <c r="N17" s="3"/>
      <c r="O17" s="3"/>
      <c r="P17" s="3"/>
      <c r="Q17" s="3"/>
      <c r="R17" s="3"/>
      <c r="S17" s="3"/>
      <c r="T17" s="3"/>
      <c r="U17" s="3"/>
      <c r="V17" s="3"/>
      <c r="W17" s="3"/>
      <c r="X17" s="3"/>
      <c r="Y17" s="3"/>
      <c r="Z17" s="3"/>
      <c r="AA17" s="3"/>
      <c r="AB17" s="3"/>
      <c r="AC17" s="3"/>
      <c r="AD17" s="3"/>
      <c r="AE17" s="3"/>
      <c r="AF17" s="3"/>
      <c r="AG17" s="3"/>
      <c r="AH17" s="3"/>
      <c r="AI17" s="3"/>
      <c r="AJ17" s="3"/>
      <c r="AK17" s="3"/>
    </row>
    <row r="18" spans="2:37" x14ac:dyDescent="0.25">
      <c r="B18" s="3"/>
      <c r="C18" s="3"/>
      <c r="D18" s="3"/>
      <c r="E18" s="3"/>
      <c r="F18" s="3"/>
      <c r="G18" s="3"/>
      <c r="H18" s="3"/>
      <c r="I18" s="3"/>
      <c r="J18" s="3"/>
      <c r="K18" s="3" t="s">
        <v>40</v>
      </c>
      <c r="L18" s="51">
        <v>63567680</v>
      </c>
      <c r="M18" s="3" t="s">
        <v>36</v>
      </c>
      <c r="N18" s="3"/>
      <c r="O18" s="3"/>
      <c r="P18" s="3"/>
      <c r="Q18" s="3"/>
      <c r="R18" s="3"/>
      <c r="S18" s="3"/>
      <c r="T18" s="3"/>
      <c r="U18" s="3"/>
      <c r="V18" s="3"/>
      <c r="W18" s="3"/>
      <c r="X18" s="3"/>
      <c r="Y18" s="3"/>
      <c r="Z18" s="3"/>
      <c r="AA18" s="3"/>
      <c r="AB18" s="3"/>
      <c r="AC18" s="3"/>
      <c r="AD18" s="3"/>
      <c r="AE18" s="3"/>
      <c r="AF18" s="3"/>
      <c r="AG18" s="3"/>
      <c r="AH18" s="3"/>
      <c r="AI18" s="3"/>
      <c r="AJ18" s="3"/>
      <c r="AK18" s="3"/>
    </row>
    <row r="19" spans="2:37" x14ac:dyDescent="0.25">
      <c r="B19" s="31" t="s">
        <v>33</v>
      </c>
      <c r="C19" s="31"/>
      <c r="D19" s="55" t="s">
        <v>9</v>
      </c>
      <c r="E19" s="3"/>
      <c r="F19" s="3"/>
      <c r="G19" s="3"/>
      <c r="H19" s="3"/>
      <c r="I19" s="3"/>
      <c r="J19" s="3"/>
      <c r="K19" s="1" t="s">
        <v>56</v>
      </c>
      <c r="M19" s="3"/>
      <c r="N19" s="3"/>
      <c r="O19" s="3"/>
      <c r="P19" s="3"/>
      <c r="Q19" s="3"/>
      <c r="R19" s="3"/>
      <c r="S19" s="3"/>
      <c r="T19" s="3"/>
      <c r="U19" s="3"/>
      <c r="V19" s="3"/>
      <c r="W19" s="3"/>
      <c r="X19" s="3"/>
      <c r="Y19" s="3"/>
      <c r="Z19" s="3"/>
      <c r="AA19" s="3"/>
      <c r="AB19" s="3"/>
      <c r="AC19" s="3"/>
      <c r="AD19" s="3"/>
      <c r="AE19" s="3"/>
      <c r="AF19" s="3"/>
      <c r="AG19" s="3"/>
      <c r="AH19" s="3"/>
      <c r="AI19" s="3"/>
      <c r="AJ19" s="3"/>
      <c r="AK19" s="3"/>
    </row>
    <row r="20" spans="2:37" ht="43.5" customHeight="1" x14ac:dyDescent="0.25">
      <c r="B20" s="146" t="s">
        <v>58</v>
      </c>
      <c r="C20" s="146"/>
      <c r="D20" s="87" t="s">
        <v>86</v>
      </c>
      <c r="E20" s="3"/>
      <c r="F20" s="3"/>
      <c r="G20" s="3"/>
      <c r="H20" s="3"/>
      <c r="I20" s="3"/>
      <c r="J20" s="3"/>
      <c r="M20" s="3"/>
      <c r="N20" s="3"/>
      <c r="O20" s="3"/>
      <c r="P20" s="3"/>
      <c r="Q20" s="3"/>
      <c r="R20" s="3"/>
      <c r="S20" s="3"/>
      <c r="T20" s="3"/>
      <c r="U20" s="3"/>
      <c r="V20" s="3"/>
      <c r="W20" s="3"/>
      <c r="X20" s="3"/>
      <c r="Y20" s="3"/>
      <c r="Z20" s="3"/>
      <c r="AA20" s="3"/>
      <c r="AB20" s="3"/>
      <c r="AC20" s="3"/>
      <c r="AD20" s="3"/>
      <c r="AE20" s="3"/>
      <c r="AF20" s="3"/>
      <c r="AG20" s="3"/>
      <c r="AH20" s="3"/>
      <c r="AI20" s="3"/>
      <c r="AJ20" s="3"/>
      <c r="AK20" s="3"/>
    </row>
    <row r="21" spans="2:37" ht="30.6" customHeight="1" x14ac:dyDescent="0.25">
      <c r="B21" s="146" t="s">
        <v>59</v>
      </c>
      <c r="C21" s="146"/>
      <c r="D21" s="117" t="s">
        <v>86</v>
      </c>
      <c r="E21" s="3"/>
      <c r="F21" s="3"/>
      <c r="G21" s="3"/>
      <c r="H21" s="3"/>
      <c r="I21" s="3"/>
      <c r="J21" s="3"/>
      <c r="M21" s="3"/>
      <c r="N21" s="3"/>
      <c r="O21" s="3"/>
      <c r="P21" s="3"/>
      <c r="Q21" s="3"/>
      <c r="R21" s="3"/>
      <c r="S21" s="3"/>
      <c r="T21" s="3"/>
      <c r="U21" s="3"/>
      <c r="V21" s="3"/>
      <c r="W21" s="3"/>
      <c r="X21" s="3"/>
      <c r="Y21" s="3"/>
      <c r="Z21" s="3"/>
      <c r="AA21" s="3"/>
      <c r="AB21" s="3"/>
      <c r="AC21" s="3"/>
      <c r="AD21" s="3"/>
      <c r="AE21" s="3"/>
      <c r="AF21" s="3"/>
      <c r="AG21" s="3"/>
      <c r="AH21" s="3"/>
      <c r="AI21" s="3"/>
      <c r="AJ21" s="3"/>
      <c r="AK21" s="3"/>
    </row>
    <row r="22" spans="2:37" ht="47.1" customHeight="1" x14ac:dyDescent="0.25">
      <c r="B22" s="146" t="s">
        <v>34</v>
      </c>
      <c r="C22" s="146"/>
      <c r="D22" s="117" t="s">
        <v>86</v>
      </c>
      <c r="E22" s="3"/>
      <c r="F22" s="3"/>
      <c r="G22" s="3"/>
      <c r="H22" s="3"/>
      <c r="I22" s="3"/>
      <c r="J22" s="3"/>
      <c r="K22" s="3" t="s">
        <v>55</v>
      </c>
      <c r="L22" s="11">
        <f>+L18*80%</f>
        <v>50854144</v>
      </c>
      <c r="M22" s="3"/>
      <c r="N22" s="3"/>
      <c r="O22" s="3"/>
      <c r="P22" s="3"/>
      <c r="Q22" s="3"/>
      <c r="R22" s="3"/>
      <c r="S22" s="3"/>
      <c r="T22" s="3"/>
      <c r="U22" s="3"/>
      <c r="V22" s="3"/>
      <c r="W22" s="3"/>
      <c r="X22" s="3"/>
      <c r="Y22" s="3"/>
      <c r="Z22" s="3"/>
      <c r="AA22" s="3"/>
      <c r="AB22" s="3"/>
      <c r="AC22" s="3"/>
      <c r="AD22" s="3"/>
      <c r="AE22" s="3"/>
      <c r="AF22" s="3"/>
      <c r="AG22" s="3"/>
      <c r="AH22" s="3"/>
      <c r="AI22" s="3"/>
      <c r="AJ22" s="3"/>
      <c r="AK22" s="3"/>
    </row>
    <row r="23" spans="2:37" ht="38.450000000000003" customHeight="1" x14ac:dyDescent="0.25">
      <c r="B23" s="146" t="s">
        <v>37</v>
      </c>
      <c r="C23" s="146"/>
      <c r="D23" s="117" t="s">
        <v>86</v>
      </c>
      <c r="E23" s="3"/>
      <c r="F23" s="3"/>
      <c r="G23" s="3"/>
      <c r="H23" s="3"/>
      <c r="I23" s="3"/>
      <c r="J23" s="3"/>
      <c r="K23" s="3" t="s">
        <v>57</v>
      </c>
      <c r="L23" s="3"/>
      <c r="M23" s="3"/>
      <c r="N23" s="3"/>
      <c r="O23" s="3"/>
      <c r="P23" s="3"/>
      <c r="Q23" s="3"/>
      <c r="R23" s="3"/>
      <c r="S23" s="3"/>
      <c r="T23" s="3"/>
      <c r="U23" s="3"/>
      <c r="V23" s="3"/>
      <c r="W23" s="3"/>
      <c r="X23" s="3"/>
      <c r="Y23" s="3"/>
      <c r="Z23" s="3"/>
      <c r="AA23" s="3"/>
      <c r="AB23" s="3"/>
      <c r="AC23" s="3"/>
      <c r="AD23" s="3"/>
      <c r="AE23" s="3"/>
      <c r="AF23" s="3"/>
      <c r="AG23" s="3"/>
      <c r="AH23" s="3"/>
      <c r="AI23" s="3"/>
      <c r="AJ23" s="3"/>
      <c r="AK23" s="3"/>
    </row>
    <row r="24" spans="2:37" ht="47.1" customHeight="1" x14ac:dyDescent="0.25">
      <c r="B24" s="146" t="s">
        <v>60</v>
      </c>
      <c r="C24" s="146"/>
      <c r="D24" s="117" t="s">
        <v>86</v>
      </c>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2:37" ht="47.1" customHeight="1" x14ac:dyDescent="0.25">
      <c r="B25" s="146" t="s">
        <v>61</v>
      </c>
      <c r="C25" s="146"/>
      <c r="D25" s="117" t="s">
        <v>86</v>
      </c>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2:37" ht="47.1" customHeight="1" x14ac:dyDescent="0.25">
      <c r="B26" s="146" t="s">
        <v>62</v>
      </c>
      <c r="C26" s="146"/>
      <c r="D26" s="117" t="s">
        <v>86</v>
      </c>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2:37" ht="47.1" customHeight="1" x14ac:dyDescent="0.25">
      <c r="B27" s="146" t="s">
        <v>63</v>
      </c>
      <c r="C27" s="146"/>
      <c r="D27" s="117" t="s">
        <v>144</v>
      </c>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2:37" ht="45.6" customHeight="1" x14ac:dyDescent="0.25">
      <c r="B28" s="146" t="s">
        <v>64</v>
      </c>
      <c r="C28" s="146"/>
      <c r="D28" s="117" t="s">
        <v>86</v>
      </c>
      <c r="E28" s="3" t="s">
        <v>216</v>
      </c>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2:37" x14ac:dyDescent="0.25">
      <c r="B29" s="57"/>
      <c r="C29" s="57"/>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2:37" s="3" customFormat="1" x14ac:dyDescent="0.25">
      <c r="B30" s="139" t="s">
        <v>65</v>
      </c>
      <c r="C30" s="139"/>
      <c r="D30" s="139"/>
      <c r="E30" s="139"/>
      <c r="F30" s="139"/>
      <c r="G30" s="139"/>
    </row>
    <row r="31" spans="2:37" s="3" customFormat="1" x14ac:dyDescent="0.25">
      <c r="B31" s="140" t="s">
        <v>66</v>
      </c>
      <c r="C31" s="140"/>
      <c r="D31" s="140"/>
      <c r="E31" s="140"/>
      <c r="F31" s="140"/>
      <c r="G31" s="140"/>
    </row>
    <row r="32" spans="2:37" s="3" customFormat="1" x14ac:dyDescent="0.25"/>
    <row r="33" spans="3:4" s="3" customFormat="1" ht="57.95" customHeight="1" x14ac:dyDescent="0.25">
      <c r="C33" s="52" t="s">
        <v>31</v>
      </c>
      <c r="D33" s="45"/>
    </row>
    <row r="34" spans="3:4" s="3" customFormat="1" x14ac:dyDescent="0.25"/>
    <row r="35" spans="3:4" s="3" customFormat="1" x14ac:dyDescent="0.25"/>
    <row r="36" spans="3:4" s="3" customFormat="1" x14ac:dyDescent="0.25"/>
    <row r="37" spans="3:4" s="3" customFormat="1" x14ac:dyDescent="0.25"/>
    <row r="38" spans="3:4" s="3" customFormat="1" x14ac:dyDescent="0.25"/>
    <row r="39" spans="3:4" s="3" customFormat="1" x14ac:dyDescent="0.25"/>
    <row r="40" spans="3:4" s="3" customFormat="1" x14ac:dyDescent="0.25"/>
    <row r="41" spans="3:4" s="3" customFormat="1" x14ac:dyDescent="0.25"/>
    <row r="42" spans="3:4" s="3" customFormat="1" x14ac:dyDescent="0.25"/>
    <row r="43" spans="3:4" s="3" customFormat="1" x14ac:dyDescent="0.25"/>
    <row r="44" spans="3:4" s="3" customFormat="1" x14ac:dyDescent="0.25"/>
    <row r="45" spans="3:4" s="3" customFormat="1" x14ac:dyDescent="0.25"/>
    <row r="46" spans="3:4" s="3" customFormat="1" x14ac:dyDescent="0.25"/>
    <row r="47" spans="3:4" s="3" customFormat="1" x14ac:dyDescent="0.25"/>
    <row r="48" spans="3:4" s="3" customFormat="1" x14ac:dyDescent="0.25"/>
    <row r="49" spans="2:47" s="3" customFormat="1" x14ac:dyDescent="0.25"/>
    <row r="50" spans="2:47" s="3" customFormat="1" x14ac:dyDescent="0.25"/>
    <row r="51" spans="2:47" s="3" customFormat="1" x14ac:dyDescent="0.25"/>
    <row r="52" spans="2:47" s="3" customFormat="1" x14ac:dyDescent="0.25"/>
    <row r="53" spans="2:47" s="3" customFormat="1" x14ac:dyDescent="0.25"/>
    <row r="54" spans="2:47" ht="60" x14ac:dyDescent="0.25">
      <c r="B54" s="55" t="s">
        <v>22</v>
      </c>
      <c r="C54" s="142" t="s">
        <v>8</v>
      </c>
      <c r="D54" s="142"/>
      <c r="E54" s="142"/>
      <c r="F54" s="142"/>
      <c r="G54" s="142"/>
      <c r="H54" s="6" t="s">
        <v>68</v>
      </c>
      <c r="I54" s="6" t="s">
        <v>10</v>
      </c>
      <c r="J54" s="6" t="s">
        <v>15</v>
      </c>
      <c r="K54" s="6" t="s">
        <v>16</v>
      </c>
      <c r="L54" s="6" t="s">
        <v>17</v>
      </c>
      <c r="M54" s="6" t="s">
        <v>11</v>
      </c>
      <c r="N54" s="6" t="s">
        <v>12</v>
      </c>
      <c r="O54" s="6" t="s">
        <v>13</v>
      </c>
      <c r="P54" s="6" t="s">
        <v>28</v>
      </c>
      <c r="Q54" s="6" t="s">
        <v>14</v>
      </c>
      <c r="R54" s="6" t="s">
        <v>35</v>
      </c>
      <c r="S54" s="6" t="s">
        <v>18</v>
      </c>
      <c r="T54" s="6" t="s">
        <v>19</v>
      </c>
      <c r="U54" s="6" t="s">
        <v>20</v>
      </c>
      <c r="V54" s="10"/>
      <c r="W54" s="10"/>
      <c r="X54" s="10"/>
      <c r="Y54" s="10"/>
      <c r="Z54" s="10"/>
      <c r="AA54" s="10"/>
      <c r="AB54" s="10"/>
      <c r="AC54" s="10"/>
      <c r="AD54" s="3"/>
      <c r="AE54" s="3"/>
      <c r="AF54" s="3"/>
      <c r="AG54" s="3"/>
      <c r="AH54" s="3"/>
      <c r="AI54" s="3"/>
      <c r="AJ54" s="3"/>
      <c r="AK54" s="3"/>
      <c r="AL54" s="3"/>
      <c r="AM54" s="3"/>
      <c r="AN54" s="3"/>
      <c r="AO54" s="3"/>
      <c r="AP54" s="3"/>
      <c r="AQ54" s="3"/>
      <c r="AR54" s="3"/>
      <c r="AS54" s="3"/>
      <c r="AT54" s="3"/>
      <c r="AU54" s="3"/>
    </row>
    <row r="55" spans="2:47" ht="48" customHeight="1" x14ac:dyDescent="0.25">
      <c r="B55" s="4" t="s">
        <v>3</v>
      </c>
      <c r="C55" s="143" t="s">
        <v>217</v>
      </c>
      <c r="D55" s="144"/>
      <c r="E55" s="144"/>
      <c r="F55" s="144"/>
      <c r="G55" s="145"/>
      <c r="H55" s="59" t="s">
        <v>80</v>
      </c>
      <c r="I55" s="59" t="s">
        <v>80</v>
      </c>
      <c r="J55" s="8">
        <v>31130000</v>
      </c>
      <c r="K55" s="9">
        <v>1</v>
      </c>
      <c r="L55" s="14">
        <f t="shared" ref="L55:L60" si="1">+J55*K55</f>
        <v>31130000</v>
      </c>
      <c r="M55" s="58" t="s">
        <v>218</v>
      </c>
      <c r="N55" s="12" t="s">
        <v>201</v>
      </c>
      <c r="O55" s="22">
        <v>41715</v>
      </c>
      <c r="P55" s="22" t="s">
        <v>80</v>
      </c>
      <c r="Q55" s="22">
        <v>41824</v>
      </c>
      <c r="R55" s="20" t="s">
        <v>80</v>
      </c>
      <c r="S55" s="21" t="s">
        <v>219</v>
      </c>
      <c r="T55" s="113">
        <v>3164712817</v>
      </c>
      <c r="U55" s="23" t="s">
        <v>220</v>
      </c>
      <c r="V55" s="59">
        <v>2</v>
      </c>
      <c r="W55" s="3"/>
      <c r="X55" s="3"/>
      <c r="Y55" s="3"/>
      <c r="Z55" s="3"/>
      <c r="AA55" s="3"/>
      <c r="AB55" s="3"/>
      <c r="AC55" s="3"/>
      <c r="AD55" s="3"/>
      <c r="AE55" s="3"/>
      <c r="AF55" s="3"/>
      <c r="AG55" s="3"/>
      <c r="AH55" s="3"/>
      <c r="AI55" s="3"/>
      <c r="AJ55" s="3"/>
      <c r="AK55" s="3"/>
      <c r="AL55" s="3"/>
      <c r="AM55" s="3"/>
      <c r="AN55" s="3"/>
      <c r="AO55" s="3"/>
      <c r="AP55" s="3"/>
      <c r="AQ55" s="3"/>
      <c r="AR55" s="3"/>
      <c r="AS55" s="3"/>
      <c r="AT55" s="3"/>
      <c r="AU55" s="3"/>
    </row>
    <row r="56" spans="2:47" ht="48" customHeight="1" x14ac:dyDescent="0.25">
      <c r="B56" s="4" t="s">
        <v>4</v>
      </c>
      <c r="C56" s="143" t="s">
        <v>221</v>
      </c>
      <c r="D56" s="144"/>
      <c r="E56" s="144"/>
      <c r="F56" s="144"/>
      <c r="G56" s="145"/>
      <c r="H56" s="59" t="s">
        <v>80</v>
      </c>
      <c r="I56" s="59" t="s">
        <v>80</v>
      </c>
      <c r="J56" s="8">
        <v>51502994</v>
      </c>
      <c r="K56" s="9">
        <v>1</v>
      </c>
      <c r="L56" s="14">
        <f t="shared" si="1"/>
        <v>51502994</v>
      </c>
      <c r="M56" s="58" t="s">
        <v>222</v>
      </c>
      <c r="N56" s="12" t="s">
        <v>201</v>
      </c>
      <c r="O56" s="22">
        <v>41366</v>
      </c>
      <c r="P56" s="22" t="s">
        <v>80</v>
      </c>
      <c r="Q56" s="22">
        <v>41644</v>
      </c>
      <c r="R56" s="20" t="s">
        <v>80</v>
      </c>
      <c r="S56" s="21" t="s">
        <v>223</v>
      </c>
      <c r="T56" s="113" t="s">
        <v>224</v>
      </c>
      <c r="U56" s="23" t="s">
        <v>225</v>
      </c>
      <c r="V56" s="59">
        <v>3</v>
      </c>
      <c r="W56" s="3"/>
      <c r="X56" s="3"/>
      <c r="Y56" s="3"/>
      <c r="Z56" s="3"/>
      <c r="AA56" s="3"/>
      <c r="AB56" s="3"/>
      <c r="AC56" s="3"/>
      <c r="AD56" s="3"/>
      <c r="AE56" s="3"/>
      <c r="AF56" s="3"/>
      <c r="AG56" s="3"/>
      <c r="AH56" s="3"/>
      <c r="AI56" s="3"/>
      <c r="AJ56" s="3"/>
      <c r="AK56" s="3"/>
      <c r="AL56" s="3"/>
      <c r="AM56" s="3"/>
      <c r="AN56" s="3"/>
      <c r="AO56" s="3"/>
      <c r="AP56" s="3"/>
      <c r="AQ56" s="3"/>
      <c r="AR56" s="3"/>
      <c r="AS56" s="3"/>
      <c r="AT56" s="3"/>
      <c r="AU56" s="3"/>
    </row>
    <row r="57" spans="2:47" ht="48" customHeight="1" x14ac:dyDescent="0.25">
      <c r="B57" s="4" t="s">
        <v>5</v>
      </c>
      <c r="C57" s="143" t="s">
        <v>226</v>
      </c>
      <c r="D57" s="144"/>
      <c r="E57" s="144"/>
      <c r="F57" s="144"/>
      <c r="G57" s="145"/>
      <c r="H57" s="59" t="s">
        <v>80</v>
      </c>
      <c r="I57" s="59" t="s">
        <v>80</v>
      </c>
      <c r="J57" s="8">
        <v>260000000</v>
      </c>
      <c r="K57" s="9">
        <v>1</v>
      </c>
      <c r="L57" s="14">
        <f t="shared" si="1"/>
        <v>260000000</v>
      </c>
      <c r="M57" s="2" t="s">
        <v>227</v>
      </c>
      <c r="N57" s="20" t="s">
        <v>201</v>
      </c>
      <c r="O57" s="22"/>
      <c r="P57" s="22" t="s">
        <v>80</v>
      </c>
      <c r="Q57" s="22"/>
      <c r="R57" s="20" t="s">
        <v>80</v>
      </c>
      <c r="S57" s="21" t="s">
        <v>228</v>
      </c>
      <c r="T57" s="113">
        <v>5215545201289</v>
      </c>
      <c r="U57" s="23" t="s">
        <v>229</v>
      </c>
      <c r="V57" s="59">
        <v>34</v>
      </c>
      <c r="W57" s="3"/>
      <c r="X57" s="3"/>
      <c r="Y57" s="3"/>
      <c r="Z57" s="3"/>
      <c r="AA57" s="3"/>
      <c r="AB57" s="3"/>
      <c r="AC57" s="3"/>
      <c r="AD57" s="3"/>
      <c r="AE57" s="3"/>
      <c r="AF57" s="3"/>
      <c r="AG57" s="3"/>
      <c r="AH57" s="3"/>
      <c r="AI57" s="3"/>
      <c r="AJ57" s="3"/>
      <c r="AK57" s="3"/>
      <c r="AL57" s="3"/>
      <c r="AM57" s="3"/>
      <c r="AN57" s="3"/>
      <c r="AO57" s="3"/>
      <c r="AP57" s="3"/>
      <c r="AQ57" s="3"/>
      <c r="AR57" s="3"/>
      <c r="AS57" s="3"/>
      <c r="AT57" s="3"/>
      <c r="AU57" s="3"/>
    </row>
    <row r="58" spans="2:47" ht="48" customHeight="1" x14ac:dyDescent="0.25">
      <c r="B58" s="4" t="s">
        <v>6</v>
      </c>
      <c r="C58" s="143" t="s">
        <v>230</v>
      </c>
      <c r="D58" s="144"/>
      <c r="E58" s="144"/>
      <c r="F58" s="144"/>
      <c r="G58" s="145"/>
      <c r="H58" s="59" t="s">
        <v>80</v>
      </c>
      <c r="I58" s="59" t="s">
        <v>80</v>
      </c>
      <c r="J58" s="8">
        <v>270000000</v>
      </c>
      <c r="K58" s="9">
        <v>1</v>
      </c>
      <c r="L58" s="14">
        <f t="shared" si="1"/>
        <v>270000000</v>
      </c>
      <c r="M58" s="2" t="s">
        <v>231</v>
      </c>
      <c r="N58" s="20" t="s">
        <v>201</v>
      </c>
      <c r="O58" s="22"/>
      <c r="P58" s="22" t="s">
        <v>80</v>
      </c>
      <c r="Q58" s="22"/>
      <c r="R58" s="20" t="s">
        <v>80</v>
      </c>
      <c r="S58" s="21" t="s">
        <v>232</v>
      </c>
      <c r="T58" s="113">
        <v>2404790981</v>
      </c>
      <c r="U58" s="23" t="s">
        <v>233</v>
      </c>
      <c r="V58" s="59">
        <v>20</v>
      </c>
      <c r="W58" s="3"/>
      <c r="X58" s="3"/>
      <c r="Y58" s="3"/>
      <c r="Z58" s="3"/>
      <c r="AA58" s="3"/>
      <c r="AB58" s="3"/>
      <c r="AC58" s="3"/>
      <c r="AD58" s="3"/>
      <c r="AE58" s="3"/>
      <c r="AF58" s="3"/>
      <c r="AG58" s="3"/>
      <c r="AH58" s="3"/>
      <c r="AI58" s="3"/>
      <c r="AJ58" s="3"/>
      <c r="AK58" s="3"/>
      <c r="AL58" s="3"/>
      <c r="AM58" s="3"/>
      <c r="AN58" s="3"/>
      <c r="AO58" s="3"/>
      <c r="AP58" s="3"/>
      <c r="AQ58" s="3"/>
      <c r="AR58" s="3"/>
      <c r="AS58" s="3"/>
      <c r="AT58" s="3"/>
      <c r="AU58" s="3"/>
    </row>
    <row r="59" spans="2:47" ht="48" customHeight="1" x14ac:dyDescent="0.25">
      <c r="B59" s="4" t="s">
        <v>29</v>
      </c>
      <c r="C59" s="143" t="s">
        <v>234</v>
      </c>
      <c r="D59" s="144"/>
      <c r="E59" s="144"/>
      <c r="F59" s="144"/>
      <c r="G59" s="145"/>
      <c r="H59" s="59" t="s">
        <v>80</v>
      </c>
      <c r="I59" s="59" t="s">
        <v>80</v>
      </c>
      <c r="J59" s="8">
        <v>65844250</v>
      </c>
      <c r="K59" s="9">
        <v>1</v>
      </c>
      <c r="L59" s="14">
        <f t="shared" si="1"/>
        <v>65844250</v>
      </c>
      <c r="M59" s="2" t="s">
        <v>235</v>
      </c>
      <c r="N59" s="20" t="s">
        <v>201</v>
      </c>
      <c r="O59" s="22"/>
      <c r="P59" s="22" t="s">
        <v>80</v>
      </c>
      <c r="Q59" s="22"/>
      <c r="R59" s="20" t="s">
        <v>80</v>
      </c>
      <c r="S59" s="21" t="s">
        <v>236</v>
      </c>
      <c r="T59" s="113">
        <v>5334460</v>
      </c>
      <c r="U59" s="23" t="s">
        <v>237</v>
      </c>
      <c r="V59" s="59">
        <v>1</v>
      </c>
      <c r="W59" s="3"/>
      <c r="X59" s="3"/>
      <c r="Y59" s="3"/>
      <c r="Z59" s="3"/>
      <c r="AA59" s="3"/>
      <c r="AB59" s="3"/>
      <c r="AC59" s="3"/>
      <c r="AD59" s="3"/>
      <c r="AE59" s="3"/>
      <c r="AF59" s="3"/>
      <c r="AG59" s="3"/>
      <c r="AH59" s="3"/>
      <c r="AI59" s="3"/>
      <c r="AJ59" s="3"/>
      <c r="AK59" s="3"/>
      <c r="AL59" s="3"/>
      <c r="AM59" s="3"/>
      <c r="AN59" s="3"/>
      <c r="AO59" s="3"/>
      <c r="AP59" s="3"/>
      <c r="AQ59" s="3"/>
      <c r="AR59" s="3"/>
      <c r="AS59" s="3"/>
      <c r="AT59" s="3"/>
      <c r="AU59" s="3"/>
    </row>
    <row r="60" spans="2:47" ht="48" customHeight="1" x14ac:dyDescent="0.25">
      <c r="B60" s="4" t="s">
        <v>30</v>
      </c>
      <c r="C60" s="143" t="s">
        <v>238</v>
      </c>
      <c r="D60" s="144"/>
      <c r="E60" s="144"/>
      <c r="F60" s="144"/>
      <c r="G60" s="145"/>
      <c r="H60" s="59" t="s">
        <v>239</v>
      </c>
      <c r="I60" s="59" t="s">
        <v>239</v>
      </c>
      <c r="J60" s="8">
        <v>66000000</v>
      </c>
      <c r="K60" s="9">
        <v>1</v>
      </c>
      <c r="L60" s="14">
        <f t="shared" si="1"/>
        <v>66000000</v>
      </c>
      <c r="M60" s="2" t="s">
        <v>240</v>
      </c>
      <c r="N60" s="20" t="s">
        <v>201</v>
      </c>
      <c r="O60" s="22"/>
      <c r="P60" s="22" t="s">
        <v>239</v>
      </c>
      <c r="Q60" s="22"/>
      <c r="R60" s="20" t="s">
        <v>239</v>
      </c>
      <c r="S60" s="21" t="s">
        <v>241</v>
      </c>
      <c r="T60" s="113">
        <v>2123376714</v>
      </c>
      <c r="U60" s="23" t="s">
        <v>242</v>
      </c>
      <c r="V60" s="59">
        <v>5</v>
      </c>
      <c r="W60" s="3"/>
      <c r="X60" s="3"/>
      <c r="Y60" s="3"/>
      <c r="Z60" s="3"/>
      <c r="AA60" s="3"/>
      <c r="AB60" s="3"/>
      <c r="AC60" s="3"/>
      <c r="AD60" s="3"/>
      <c r="AE60" s="3"/>
      <c r="AF60" s="3"/>
      <c r="AG60" s="3"/>
      <c r="AH60" s="3"/>
      <c r="AI60" s="3"/>
      <c r="AJ60" s="3"/>
      <c r="AK60" s="3"/>
      <c r="AL60" s="3"/>
      <c r="AM60" s="3"/>
      <c r="AN60" s="3"/>
      <c r="AO60" s="3"/>
      <c r="AP60" s="3"/>
      <c r="AQ60" s="3"/>
      <c r="AR60" s="3"/>
      <c r="AS60" s="3"/>
      <c r="AT60" s="3"/>
      <c r="AU60" s="3"/>
    </row>
    <row r="61" spans="2:47" s="3" customFormat="1" x14ac:dyDescent="0.25">
      <c r="I61" s="16"/>
    </row>
    <row r="62" spans="2:47" x14ac:dyDescent="0.25">
      <c r="U62" s="120" t="s">
        <v>332</v>
      </c>
      <c r="V62" s="1">
        <f>SUM(V55:V61)</f>
        <v>65</v>
      </c>
    </row>
    <row r="64" spans="2:47" ht="33.950000000000003" customHeight="1" x14ac:dyDescent="0.25">
      <c r="B64" s="18" t="s">
        <v>67</v>
      </c>
      <c r="D64" s="1" t="s">
        <v>138</v>
      </c>
      <c r="F64" s="3"/>
    </row>
    <row r="66" spans="3:4" ht="38.1" customHeight="1" x14ac:dyDescent="0.25">
      <c r="C66" s="25" t="s">
        <v>26</v>
      </c>
      <c r="D66" s="45">
        <v>200</v>
      </c>
    </row>
    <row r="86" spans="2:9" ht="33.950000000000003" customHeight="1" x14ac:dyDescent="0.25">
      <c r="B86" s="18" t="s">
        <v>69</v>
      </c>
      <c r="D86" s="1">
        <v>50854144</v>
      </c>
      <c r="H86" s="3"/>
    </row>
    <row r="87" spans="2:9" s="3" customFormat="1" ht="18" customHeight="1" x14ac:dyDescent="0.25">
      <c r="C87" s="17"/>
      <c r="D87" s="17"/>
      <c r="E87" s="17"/>
      <c r="F87" s="17"/>
      <c r="G87" s="17"/>
      <c r="H87" s="17"/>
      <c r="I87" s="17"/>
    </row>
    <row r="88" spans="2:9" s="3" customFormat="1" ht="41.45" customHeight="1" x14ac:dyDescent="0.25">
      <c r="B88" s="17"/>
      <c r="C88" s="25" t="s">
        <v>26</v>
      </c>
      <c r="D88" s="46">
        <v>50854144</v>
      </c>
      <c r="E88" s="1" t="s">
        <v>39</v>
      </c>
      <c r="H88" s="17"/>
      <c r="I88" s="17"/>
    </row>
    <row r="89" spans="2:9" s="3" customFormat="1" x14ac:dyDescent="0.25"/>
    <row r="90" spans="2:9" s="3" customFormat="1" x14ac:dyDescent="0.25"/>
    <row r="91" spans="2:9" s="3" customFormat="1" x14ac:dyDescent="0.25"/>
    <row r="92" spans="2:9" s="3" customFormat="1" x14ac:dyDescent="0.25"/>
    <row r="93" spans="2:9" s="3" customFormat="1" x14ac:dyDescent="0.25"/>
    <row r="94" spans="2:9" s="3" customFormat="1" x14ac:dyDescent="0.25"/>
    <row r="95" spans="2:9" s="3" customFormat="1" x14ac:dyDescent="0.25"/>
    <row r="96" spans="2:9" s="3" customFormat="1" x14ac:dyDescent="0.25"/>
    <row r="97" s="3" customFormat="1" x14ac:dyDescent="0.25"/>
    <row r="98" s="3" customFormat="1" x14ac:dyDescent="0.25"/>
    <row r="99" s="3" customFormat="1" x14ac:dyDescent="0.25"/>
    <row r="100" s="3" customFormat="1" x14ac:dyDescent="0.25"/>
    <row r="101" s="3" customFormat="1" x14ac:dyDescent="0.25"/>
    <row r="102" s="3" customFormat="1" x14ac:dyDescent="0.25"/>
    <row r="103" s="3" customFormat="1" x14ac:dyDescent="0.25"/>
    <row r="104" s="3" customFormat="1" x14ac:dyDescent="0.25"/>
    <row r="105" s="3" customFormat="1" x14ac:dyDescent="0.25"/>
    <row r="106" s="3" customFormat="1" x14ac:dyDescent="0.25"/>
    <row r="107" s="3" customFormat="1" x14ac:dyDescent="0.25"/>
    <row r="108" s="3" customFormat="1" x14ac:dyDescent="0.25"/>
    <row r="109" s="3" customFormat="1" x14ac:dyDescent="0.25"/>
    <row r="110" s="3" customFormat="1" x14ac:dyDescent="0.25"/>
    <row r="111" s="3" customFormat="1" x14ac:dyDescent="0.25"/>
    <row r="112" s="3" customFormat="1" x14ac:dyDescent="0.25"/>
    <row r="113" spans="2:9" s="3" customFormat="1" x14ac:dyDescent="0.25"/>
    <row r="114" spans="2:9" s="3" customFormat="1" x14ac:dyDescent="0.25"/>
    <row r="115" spans="2:9" s="3" customFormat="1" x14ac:dyDescent="0.25"/>
    <row r="116" spans="2:9" s="3" customFormat="1" x14ac:dyDescent="0.25"/>
    <row r="117" spans="2:9" s="3" customFormat="1" x14ac:dyDescent="0.25">
      <c r="B117" s="140" t="s">
        <v>70</v>
      </c>
      <c r="C117" s="140"/>
      <c r="D117" s="140"/>
      <c r="E117" s="140"/>
      <c r="F117" s="140"/>
      <c r="G117" s="140"/>
    </row>
    <row r="118" spans="2:9" s="3" customFormat="1" x14ac:dyDescent="0.25">
      <c r="B118" s="56"/>
      <c r="C118" s="56"/>
      <c r="D118" s="56"/>
      <c r="E118" s="56"/>
      <c r="F118" s="56"/>
      <c r="G118" s="56"/>
    </row>
    <row r="119" spans="2:9" s="3" customFormat="1" ht="65.45" customHeight="1" x14ac:dyDescent="0.25">
      <c r="C119" s="25" t="s">
        <v>26</v>
      </c>
      <c r="D119" s="36">
        <v>100</v>
      </c>
    </row>
    <row r="120" spans="2:9" s="3" customFormat="1" x14ac:dyDescent="0.25"/>
    <row r="121" spans="2:9" s="3" customFormat="1" ht="18" customHeight="1" x14ac:dyDescent="0.25">
      <c r="B121" s="17"/>
      <c r="C121" s="17"/>
      <c r="D121" s="17"/>
      <c r="E121" s="17"/>
      <c r="F121" s="17"/>
      <c r="G121" s="17"/>
      <c r="H121" s="17"/>
      <c r="I121" s="17"/>
    </row>
    <row r="122" spans="2:9" s="3" customFormat="1" x14ac:dyDescent="0.25"/>
    <row r="123" spans="2:9" s="3" customFormat="1" x14ac:dyDescent="0.25"/>
    <row r="124" spans="2:9" s="3" customFormat="1" x14ac:dyDescent="0.25"/>
    <row r="125" spans="2:9" s="3" customFormat="1" x14ac:dyDescent="0.25"/>
    <row r="126" spans="2:9" s="3" customFormat="1" x14ac:dyDescent="0.25"/>
    <row r="127" spans="2:9" s="3" customFormat="1" x14ac:dyDescent="0.25"/>
    <row r="128" spans="2:9" s="3" customFormat="1" x14ac:dyDescent="0.25"/>
    <row r="129" s="3" customFormat="1" x14ac:dyDescent="0.25"/>
    <row r="130" s="3" customFormat="1" x14ac:dyDescent="0.25"/>
    <row r="131" s="3" customFormat="1" x14ac:dyDescent="0.25"/>
    <row r="132" s="3" customFormat="1" x14ac:dyDescent="0.25"/>
    <row r="133" s="3" customFormat="1" x14ac:dyDescent="0.25"/>
    <row r="134" s="3" customFormat="1" x14ac:dyDescent="0.25"/>
    <row r="135" s="3" customFormat="1" x14ac:dyDescent="0.25"/>
    <row r="136" s="3" customFormat="1" x14ac:dyDescent="0.25"/>
    <row r="137" s="3" customFormat="1" x14ac:dyDescent="0.25"/>
    <row r="138" s="3" customFormat="1" x14ac:dyDescent="0.25"/>
    <row r="139" s="3" customFormat="1" x14ac:dyDescent="0.25"/>
    <row r="140" s="3" customFormat="1" x14ac:dyDescent="0.25"/>
    <row r="141" s="3" customFormat="1" x14ac:dyDescent="0.25"/>
    <row r="142" s="3" customFormat="1" x14ac:dyDescent="0.25"/>
    <row r="143" s="3" customFormat="1" x14ac:dyDescent="0.25"/>
    <row r="144" s="3" customFormat="1" x14ac:dyDescent="0.25"/>
    <row r="145" s="3" customFormat="1" x14ac:dyDescent="0.25"/>
    <row r="146" s="3" customFormat="1" x14ac:dyDescent="0.25"/>
    <row r="147" s="3" customFormat="1" x14ac:dyDescent="0.25"/>
    <row r="148" s="3" customFormat="1" x14ac:dyDescent="0.25"/>
    <row r="149" s="3" customFormat="1" x14ac:dyDescent="0.25"/>
    <row r="150" s="3" customFormat="1" x14ac:dyDescent="0.25"/>
  </sheetData>
  <mergeCells count="31">
    <mergeCell ref="B117:G117"/>
    <mergeCell ref="C55:G55"/>
    <mergeCell ref="C56:G56"/>
    <mergeCell ref="C57:G57"/>
    <mergeCell ref="C58:G58"/>
    <mergeCell ref="C59:G59"/>
    <mergeCell ref="C60:G60"/>
    <mergeCell ref="C54:G54"/>
    <mergeCell ref="B20:C20"/>
    <mergeCell ref="B21:C21"/>
    <mergeCell ref="B22:C22"/>
    <mergeCell ref="B23:C23"/>
    <mergeCell ref="B24:C24"/>
    <mergeCell ref="B25:C25"/>
    <mergeCell ref="B26:C26"/>
    <mergeCell ref="B27:C27"/>
    <mergeCell ref="B28:C28"/>
    <mergeCell ref="B30:G30"/>
    <mergeCell ref="B31:G31"/>
    <mergeCell ref="B17:E17"/>
    <mergeCell ref="B2:G2"/>
    <mergeCell ref="B3:G3"/>
    <mergeCell ref="B4:G4"/>
    <mergeCell ref="D7:G7"/>
    <mergeCell ref="C9:G9"/>
    <mergeCell ref="C10:G10"/>
    <mergeCell ref="C11:G11"/>
    <mergeCell ref="C12:G12"/>
    <mergeCell ref="C13:G13"/>
    <mergeCell ref="C14:G14"/>
    <mergeCell ref="C15:G15"/>
  </mergeCells>
  <conditionalFormatting sqref="L16">
    <cfRule type="cellIs" dxfId="29" priority="1" operator="lessThan">
      <formula>$L$18</formula>
    </cfRule>
    <cfRule type="cellIs" dxfId="28" priority="2" operator="equal">
      <formula>$L$18</formula>
    </cfRule>
    <cfRule type="cellIs" dxfId="27" priority="3" operator="greaterThan">
      <formula>$L$18</formula>
    </cfRule>
    <cfRule type="cellIs" dxfId="26" priority="4" operator="lessThan">
      <formula>77380912.5</formula>
    </cfRule>
    <cfRule type="cellIs" dxfId="25" priority="5" operator="equal">
      <formula>77380912.5</formula>
    </cfRule>
    <cfRule type="cellIs" dxfId="24" priority="6" operator="greaterThan">
      <formula>77380912.5</formula>
    </cfRule>
  </conditionalFormatting>
  <hyperlinks>
    <hyperlink ref="U10" r:id="rId1"/>
    <hyperlink ref="U11" r:id="rId2"/>
    <hyperlink ref="U55" r:id="rId3"/>
    <hyperlink ref="U56" r:id="rId4"/>
    <hyperlink ref="U57" r:id="rId5"/>
    <hyperlink ref="U58" r:id="rId6"/>
    <hyperlink ref="U59" r:id="rId7"/>
    <hyperlink ref="U60" r:id="rId8"/>
  </hyperlinks>
  <pageMargins left="0.7" right="0.7" top="0.75" bottom="0.75" header="0.3" footer="0.3"/>
  <pageSetup orientation="portrait" r:id="rId9"/>
  <drawing r:id="rId10"/>
  <legacyDrawing r:id="rId1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50"/>
  <sheetViews>
    <sheetView topLeftCell="I53" zoomScale="84" zoomScaleNormal="84" workbookViewId="0">
      <selection activeCell="J57" sqref="J57"/>
    </sheetView>
  </sheetViews>
  <sheetFormatPr baseColWidth="10" defaultColWidth="11.42578125" defaultRowHeight="15" x14ac:dyDescent="0.25"/>
  <cols>
    <col min="1" max="1" width="3.42578125" style="3" customWidth="1"/>
    <col min="2" max="2" width="18" style="1" customWidth="1"/>
    <col min="3" max="3" width="20.85546875" style="1" customWidth="1"/>
    <col min="4" max="7" width="22.42578125" style="1" customWidth="1"/>
    <col min="8" max="8" width="15.7109375" style="1" customWidth="1"/>
    <col min="9" max="9" width="17.28515625" style="1" customWidth="1"/>
    <col min="10" max="10" width="19.140625" style="1" customWidth="1"/>
    <col min="11" max="11" width="21.85546875" style="1" customWidth="1"/>
    <col min="12" max="12" width="28.5703125" style="1" customWidth="1"/>
    <col min="13" max="13" width="20.42578125" style="1" customWidth="1"/>
    <col min="14" max="14" width="18.140625" style="1" bestFit="1" customWidth="1"/>
    <col min="15" max="15" width="17.28515625" style="1" customWidth="1"/>
    <col min="16" max="16" width="14.5703125" style="1" customWidth="1"/>
    <col min="17" max="17" width="16" style="1" customWidth="1"/>
    <col min="18" max="18" width="15.42578125" style="1" customWidth="1"/>
    <col min="19" max="19" width="20.85546875" style="1" bestFit="1" customWidth="1"/>
    <col min="20" max="20" width="20.42578125" style="1" customWidth="1"/>
    <col min="21" max="21" width="33.5703125" style="1" customWidth="1"/>
    <col min="22" max="22" width="23.140625" style="1" customWidth="1"/>
    <col min="23" max="16384" width="11.42578125" style="1"/>
  </cols>
  <sheetData>
    <row r="1" spans="2:47" s="3" customFormat="1" x14ac:dyDescent="0.25"/>
    <row r="2" spans="2:47" s="3" customFormat="1" x14ac:dyDescent="0.25">
      <c r="B2" s="138" t="s">
        <v>0</v>
      </c>
      <c r="C2" s="138"/>
      <c r="D2" s="138"/>
      <c r="E2" s="138"/>
      <c r="F2" s="138"/>
      <c r="G2" s="138"/>
    </row>
    <row r="3" spans="2:47" s="3" customFormat="1" x14ac:dyDescent="0.25">
      <c r="B3" s="139" t="s">
        <v>1</v>
      </c>
      <c r="C3" s="139"/>
      <c r="D3" s="139"/>
      <c r="E3" s="139"/>
      <c r="F3" s="139"/>
      <c r="G3" s="139"/>
    </row>
    <row r="4" spans="2:47" s="3" customFormat="1" x14ac:dyDescent="0.25">
      <c r="B4" s="140" t="s">
        <v>2</v>
      </c>
      <c r="C4" s="140"/>
      <c r="D4" s="140"/>
      <c r="E4" s="140"/>
      <c r="F4" s="140"/>
      <c r="G4" s="140"/>
    </row>
    <row r="5" spans="2:47" s="3" customFormat="1" x14ac:dyDescent="0.25">
      <c r="B5" s="26"/>
      <c r="C5" s="26"/>
      <c r="D5" s="26"/>
      <c r="E5" s="26"/>
      <c r="F5" s="26"/>
      <c r="G5" s="26"/>
    </row>
    <row r="6" spans="2:47" s="3" customFormat="1" ht="15.75" x14ac:dyDescent="0.25">
      <c r="B6" s="53" t="s">
        <v>27</v>
      </c>
      <c r="C6" s="29"/>
      <c r="D6" s="30"/>
      <c r="E6" s="30"/>
      <c r="F6" s="30"/>
      <c r="G6" s="30"/>
      <c r="H6" s="6" t="s">
        <v>9</v>
      </c>
    </row>
    <row r="7" spans="2:47" ht="113.1" customHeight="1" x14ac:dyDescent="0.25">
      <c r="B7" s="4" t="s">
        <v>7</v>
      </c>
      <c r="C7" s="4" t="s">
        <v>32</v>
      </c>
      <c r="D7" s="141" t="s">
        <v>71</v>
      </c>
      <c r="E7" s="141"/>
      <c r="F7" s="141"/>
      <c r="G7" s="141"/>
      <c r="H7" s="45" t="s">
        <v>80</v>
      </c>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row>
    <row r="8" spans="2:47" s="3" customFormat="1" x14ac:dyDescent="0.25"/>
    <row r="9" spans="2:47" ht="60" x14ac:dyDescent="0.25">
      <c r="B9" s="5" t="s">
        <v>22</v>
      </c>
      <c r="C9" s="142" t="s">
        <v>8</v>
      </c>
      <c r="D9" s="142"/>
      <c r="E9" s="142"/>
      <c r="F9" s="142"/>
      <c r="G9" s="142"/>
      <c r="H9" s="6" t="s">
        <v>54</v>
      </c>
      <c r="I9" s="6" t="s">
        <v>10</v>
      </c>
      <c r="J9" s="6" t="s">
        <v>15</v>
      </c>
      <c r="K9" s="6" t="s">
        <v>16</v>
      </c>
      <c r="L9" s="6" t="s">
        <v>17</v>
      </c>
      <c r="M9" s="6" t="s">
        <v>11</v>
      </c>
      <c r="N9" s="6" t="s">
        <v>12</v>
      </c>
      <c r="O9" s="6" t="s">
        <v>13</v>
      </c>
      <c r="P9" s="6" t="s">
        <v>28</v>
      </c>
      <c r="Q9" s="6" t="s">
        <v>14</v>
      </c>
      <c r="R9" s="6" t="s">
        <v>35</v>
      </c>
      <c r="S9" s="6" t="s">
        <v>18</v>
      </c>
      <c r="T9" s="6" t="s">
        <v>19</v>
      </c>
      <c r="U9" s="6" t="s">
        <v>20</v>
      </c>
      <c r="V9" s="10"/>
      <c r="W9" s="10"/>
      <c r="X9" s="10"/>
      <c r="Y9" s="10"/>
      <c r="Z9" s="10"/>
      <c r="AA9" s="10"/>
      <c r="AB9" s="10"/>
      <c r="AC9" s="10"/>
      <c r="AD9" s="3"/>
      <c r="AE9" s="3"/>
      <c r="AF9" s="3"/>
      <c r="AG9" s="3"/>
      <c r="AH9" s="3"/>
      <c r="AI9" s="3"/>
      <c r="AJ9" s="3"/>
      <c r="AK9" s="3"/>
      <c r="AL9" s="3"/>
      <c r="AM9" s="3"/>
      <c r="AN9" s="3"/>
      <c r="AO9" s="3"/>
      <c r="AP9" s="3"/>
      <c r="AQ9" s="3"/>
      <c r="AR9" s="3"/>
      <c r="AS9" s="3"/>
      <c r="AT9" s="3"/>
      <c r="AU9" s="3"/>
    </row>
    <row r="10" spans="2:47" ht="48" customHeight="1" x14ac:dyDescent="0.25">
      <c r="B10" s="4" t="s">
        <v>3</v>
      </c>
      <c r="C10" s="151" t="s">
        <v>92</v>
      </c>
      <c r="D10" s="152"/>
      <c r="E10" s="152"/>
      <c r="F10" s="152"/>
      <c r="G10" s="153"/>
      <c r="H10" s="73" t="s">
        <v>86</v>
      </c>
      <c r="I10" s="73" t="s">
        <v>86</v>
      </c>
      <c r="J10" s="62">
        <v>50485500</v>
      </c>
      <c r="K10" s="9">
        <v>1</v>
      </c>
      <c r="L10" s="71">
        <f t="shared" ref="L10:L12" si="0">+J10*K10</f>
        <v>50485500</v>
      </c>
      <c r="M10" s="2" t="s">
        <v>78</v>
      </c>
      <c r="N10" s="20" t="s">
        <v>38</v>
      </c>
      <c r="O10" s="61">
        <v>41649</v>
      </c>
      <c r="P10" s="20" t="s">
        <v>80</v>
      </c>
      <c r="Q10" s="60">
        <v>41708</v>
      </c>
      <c r="R10" s="20" t="s">
        <v>80</v>
      </c>
      <c r="S10" s="68" t="s">
        <v>89</v>
      </c>
      <c r="T10" s="68">
        <v>6103416</v>
      </c>
      <c r="U10" s="69" t="s">
        <v>88</v>
      </c>
      <c r="V10" s="70" t="s">
        <v>90</v>
      </c>
      <c r="W10" s="3"/>
      <c r="X10" s="3"/>
      <c r="Y10" s="3"/>
      <c r="Z10" s="3"/>
      <c r="AA10" s="3"/>
      <c r="AB10" s="3"/>
      <c r="AC10" s="3"/>
      <c r="AD10" s="3"/>
      <c r="AE10" s="3"/>
      <c r="AF10" s="3"/>
      <c r="AG10" s="3"/>
      <c r="AH10" s="3"/>
      <c r="AI10" s="3"/>
      <c r="AJ10" s="3"/>
      <c r="AK10" s="3"/>
      <c r="AL10" s="3"/>
      <c r="AM10" s="3"/>
      <c r="AN10" s="3"/>
      <c r="AO10" s="3"/>
      <c r="AP10" s="3"/>
      <c r="AQ10" s="3"/>
      <c r="AR10" s="3"/>
      <c r="AS10" s="3"/>
      <c r="AT10" s="3"/>
      <c r="AU10" s="3"/>
    </row>
    <row r="11" spans="2:47" ht="48" customHeight="1" x14ac:dyDescent="0.25">
      <c r="B11" s="4" t="s">
        <v>4</v>
      </c>
      <c r="C11" s="151" t="s">
        <v>95</v>
      </c>
      <c r="D11" s="152"/>
      <c r="E11" s="152"/>
      <c r="F11" s="152"/>
      <c r="G11" s="153"/>
      <c r="H11" s="73" t="s">
        <v>86</v>
      </c>
      <c r="I11" s="73" t="s">
        <v>86</v>
      </c>
      <c r="J11" s="62">
        <v>45541900</v>
      </c>
      <c r="K11" s="9">
        <v>1</v>
      </c>
      <c r="L11" s="71">
        <f t="shared" si="0"/>
        <v>45541900</v>
      </c>
      <c r="M11" s="2" t="s">
        <v>79</v>
      </c>
      <c r="N11" s="20" t="s">
        <v>38</v>
      </c>
      <c r="O11" s="61">
        <v>41475</v>
      </c>
      <c r="P11" s="20" t="s">
        <v>80</v>
      </c>
      <c r="Q11" s="61">
        <v>41628</v>
      </c>
      <c r="R11" s="20" t="s">
        <v>80</v>
      </c>
      <c r="S11" s="72" t="s">
        <v>91</v>
      </c>
      <c r="T11" s="68">
        <v>2128168</v>
      </c>
      <c r="U11" s="69" t="s">
        <v>93</v>
      </c>
      <c r="V11" s="70" t="s">
        <v>90</v>
      </c>
      <c r="W11" s="3"/>
      <c r="X11" s="3"/>
      <c r="Y11" s="3"/>
      <c r="Z11" s="3"/>
      <c r="AA11" s="3"/>
      <c r="AB11" s="3"/>
      <c r="AC11" s="3"/>
      <c r="AD11" s="3"/>
      <c r="AE11" s="3"/>
      <c r="AF11" s="3"/>
      <c r="AG11" s="3"/>
      <c r="AH11" s="3"/>
      <c r="AI11" s="3"/>
      <c r="AJ11" s="3"/>
      <c r="AK11" s="3"/>
      <c r="AL11" s="3"/>
      <c r="AM11" s="3"/>
      <c r="AN11" s="3"/>
      <c r="AO11" s="3"/>
      <c r="AP11" s="3"/>
      <c r="AQ11" s="3"/>
      <c r="AR11" s="3"/>
      <c r="AS11" s="3"/>
      <c r="AT11" s="3"/>
      <c r="AU11" s="3"/>
    </row>
    <row r="12" spans="2:47" ht="48" customHeight="1" x14ac:dyDescent="0.25">
      <c r="B12" s="4" t="s">
        <v>5</v>
      </c>
      <c r="C12" s="143"/>
      <c r="D12" s="144"/>
      <c r="E12" s="144"/>
      <c r="F12" s="144"/>
      <c r="G12" s="145"/>
      <c r="H12" s="28"/>
      <c r="I12" s="19"/>
      <c r="J12" s="32"/>
      <c r="K12" s="9"/>
      <c r="L12" s="14">
        <f t="shared" si="0"/>
        <v>0</v>
      </c>
      <c r="M12" s="2"/>
      <c r="N12" s="20"/>
      <c r="O12" s="22"/>
      <c r="P12" s="22"/>
      <c r="Q12" s="22"/>
      <c r="R12" s="20"/>
      <c r="S12" s="21"/>
      <c r="T12" s="24"/>
      <c r="U12" s="2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row>
    <row r="13" spans="2:47" ht="48" customHeight="1" x14ac:dyDescent="0.25">
      <c r="B13" s="4" t="s">
        <v>6</v>
      </c>
      <c r="C13" s="150"/>
      <c r="D13" s="150"/>
      <c r="E13" s="150"/>
      <c r="F13" s="150"/>
      <c r="G13" s="150"/>
      <c r="H13" s="2"/>
      <c r="I13" s="2"/>
      <c r="J13" s="8"/>
      <c r="K13" s="9"/>
      <c r="L13" s="14">
        <f t="shared" ref="L13:L15" si="1">+J13*K13</f>
        <v>0</v>
      </c>
      <c r="M13" s="12"/>
      <c r="N13" s="12"/>
      <c r="O13" s="12"/>
      <c r="P13" s="12"/>
      <c r="Q13" s="12"/>
      <c r="R13" s="12"/>
      <c r="S13" s="12"/>
      <c r="T13" s="12"/>
      <c r="U13" s="12"/>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row>
    <row r="14" spans="2:47" ht="48" customHeight="1" x14ac:dyDescent="0.25">
      <c r="B14" s="4" t="s">
        <v>29</v>
      </c>
      <c r="C14" s="150"/>
      <c r="D14" s="150"/>
      <c r="E14" s="150"/>
      <c r="F14" s="150"/>
      <c r="G14" s="150"/>
      <c r="H14" s="2"/>
      <c r="I14" s="2"/>
      <c r="J14" s="8"/>
      <c r="K14" s="9"/>
      <c r="L14" s="14">
        <f t="shared" si="1"/>
        <v>0</v>
      </c>
      <c r="M14" s="12"/>
      <c r="N14" s="12"/>
      <c r="O14" s="12"/>
      <c r="P14" s="12"/>
      <c r="Q14" s="12"/>
      <c r="R14" s="12"/>
      <c r="S14" s="12"/>
      <c r="T14" s="12"/>
      <c r="U14" s="12"/>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row>
    <row r="15" spans="2:47" ht="48" customHeight="1" x14ac:dyDescent="0.25">
      <c r="B15" s="4" t="s">
        <v>30</v>
      </c>
      <c r="C15" s="150"/>
      <c r="D15" s="150"/>
      <c r="E15" s="150"/>
      <c r="F15" s="150"/>
      <c r="G15" s="150"/>
      <c r="H15" s="2"/>
      <c r="I15" s="2"/>
      <c r="J15" s="8"/>
      <c r="K15" s="9"/>
      <c r="L15" s="14">
        <f t="shared" si="1"/>
        <v>0</v>
      </c>
      <c r="M15" s="12"/>
      <c r="N15" s="12"/>
      <c r="O15" s="12"/>
      <c r="P15" s="12"/>
      <c r="Q15" s="12"/>
      <c r="R15" s="12"/>
      <c r="S15" s="12"/>
      <c r="T15" s="12"/>
      <c r="U15" s="12"/>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row>
    <row r="16" spans="2:47" x14ac:dyDescent="0.25">
      <c r="B16" s="3"/>
      <c r="C16" s="3"/>
      <c r="D16" s="3"/>
      <c r="E16" s="3"/>
      <c r="F16" s="3"/>
      <c r="G16" s="3"/>
      <c r="H16" s="3"/>
      <c r="I16" s="3"/>
      <c r="J16" s="3"/>
      <c r="K16" s="3"/>
      <c r="L16" s="7">
        <f>SUM(L10:L15)</f>
        <v>96027400</v>
      </c>
      <c r="M16" s="3" t="s">
        <v>94</v>
      </c>
      <c r="N16" s="3"/>
      <c r="O16" s="3"/>
      <c r="P16" s="3"/>
      <c r="Q16" s="3"/>
      <c r="R16" s="3"/>
      <c r="S16" s="3"/>
      <c r="T16" s="3"/>
      <c r="U16" s="3"/>
      <c r="V16" s="3"/>
      <c r="W16" s="3"/>
      <c r="X16" s="3"/>
      <c r="Y16" s="3"/>
      <c r="Z16" s="3"/>
      <c r="AA16" s="3"/>
      <c r="AB16" s="3"/>
      <c r="AC16" s="3"/>
      <c r="AD16" s="3"/>
      <c r="AE16" s="3"/>
      <c r="AF16" s="3"/>
      <c r="AG16" s="3"/>
      <c r="AH16" s="3"/>
    </row>
    <row r="17" spans="2:37" x14ac:dyDescent="0.25">
      <c r="B17" s="137" t="s">
        <v>21</v>
      </c>
      <c r="C17" s="137"/>
      <c r="D17" s="137"/>
      <c r="E17" s="137"/>
      <c r="F17" s="3"/>
      <c r="G17" s="3"/>
      <c r="H17" s="3"/>
      <c r="I17" s="3"/>
      <c r="J17" s="3"/>
      <c r="K17" s="3"/>
      <c r="L17" s="11"/>
      <c r="M17" s="3"/>
      <c r="N17" s="3"/>
      <c r="O17" s="3"/>
      <c r="P17" s="3"/>
      <c r="Q17" s="3"/>
      <c r="R17" s="3"/>
      <c r="S17" s="3"/>
      <c r="T17" s="3"/>
      <c r="U17" s="3"/>
      <c r="V17" s="3"/>
      <c r="W17" s="3"/>
      <c r="X17" s="3"/>
      <c r="Y17" s="3"/>
      <c r="Z17" s="3"/>
      <c r="AA17" s="3"/>
      <c r="AB17" s="3"/>
      <c r="AC17" s="3"/>
      <c r="AD17" s="3"/>
      <c r="AE17" s="3"/>
      <c r="AF17" s="3"/>
      <c r="AG17" s="3"/>
      <c r="AH17" s="3"/>
      <c r="AI17" s="3"/>
      <c r="AJ17" s="3"/>
      <c r="AK17" s="3"/>
    </row>
    <row r="18" spans="2:37" x14ac:dyDescent="0.25">
      <c r="B18" s="3"/>
      <c r="C18" s="3"/>
      <c r="D18" s="3"/>
      <c r="E18" s="3"/>
      <c r="F18" s="3"/>
      <c r="G18" s="3"/>
      <c r="H18" s="3"/>
      <c r="I18" s="3"/>
      <c r="J18" s="3"/>
      <c r="K18" s="3" t="s">
        <v>40</v>
      </c>
      <c r="L18" s="51">
        <v>63567680</v>
      </c>
      <c r="M18" s="3" t="s">
        <v>36</v>
      </c>
      <c r="N18" s="3"/>
      <c r="O18" s="3"/>
      <c r="P18" s="3"/>
      <c r="Q18" s="3"/>
      <c r="R18" s="3"/>
      <c r="S18" s="3"/>
      <c r="T18" s="3"/>
      <c r="U18" s="3"/>
      <c r="V18" s="3"/>
      <c r="W18" s="3"/>
      <c r="X18" s="3"/>
      <c r="Y18" s="3"/>
      <c r="Z18" s="3"/>
      <c r="AA18" s="3"/>
      <c r="AB18" s="3"/>
      <c r="AC18" s="3"/>
      <c r="AD18" s="3"/>
      <c r="AE18" s="3"/>
      <c r="AF18" s="3"/>
      <c r="AG18" s="3"/>
      <c r="AH18" s="3"/>
      <c r="AI18" s="3"/>
      <c r="AJ18" s="3"/>
      <c r="AK18" s="3"/>
    </row>
    <row r="19" spans="2:37" ht="18.75" x14ac:dyDescent="0.25">
      <c r="B19" s="31" t="s">
        <v>33</v>
      </c>
      <c r="C19" s="31"/>
      <c r="D19" s="5" t="s">
        <v>9</v>
      </c>
      <c r="E19" s="3"/>
      <c r="F19" s="3"/>
      <c r="G19" s="3"/>
      <c r="H19" s="3"/>
      <c r="I19" s="3"/>
      <c r="J19" s="3"/>
      <c r="K19" s="1" t="s">
        <v>56</v>
      </c>
      <c r="L19" s="74" t="s">
        <v>86</v>
      </c>
      <c r="M19" s="3"/>
      <c r="N19" s="3"/>
      <c r="O19" s="3"/>
      <c r="P19" s="3"/>
      <c r="Q19" s="3"/>
      <c r="R19" s="3"/>
      <c r="S19" s="3"/>
      <c r="T19" s="3"/>
      <c r="U19" s="3"/>
      <c r="V19" s="3"/>
      <c r="W19" s="3"/>
      <c r="X19" s="3"/>
      <c r="Y19" s="3"/>
      <c r="Z19" s="3"/>
      <c r="AA19" s="3"/>
      <c r="AB19" s="3"/>
      <c r="AC19" s="3"/>
      <c r="AD19" s="3"/>
      <c r="AE19" s="3"/>
      <c r="AF19" s="3"/>
      <c r="AG19" s="3"/>
      <c r="AH19" s="3"/>
      <c r="AI19" s="3"/>
      <c r="AJ19" s="3"/>
      <c r="AK19" s="3"/>
    </row>
    <row r="20" spans="2:37" ht="43.5" customHeight="1" x14ac:dyDescent="0.25">
      <c r="B20" s="146" t="s">
        <v>58</v>
      </c>
      <c r="C20" s="146"/>
      <c r="D20" s="45" t="s">
        <v>80</v>
      </c>
      <c r="E20" s="3"/>
      <c r="F20" s="3"/>
      <c r="G20" s="3"/>
      <c r="H20" s="3"/>
      <c r="I20" s="3"/>
      <c r="J20" s="3"/>
      <c r="M20" s="3"/>
      <c r="N20" s="3"/>
      <c r="O20" s="3"/>
      <c r="P20" s="3"/>
      <c r="Q20" s="3"/>
      <c r="R20" s="3"/>
      <c r="S20" s="3"/>
      <c r="T20" s="3"/>
      <c r="U20" s="3"/>
      <c r="V20" s="3"/>
      <c r="W20" s="3"/>
      <c r="X20" s="3"/>
      <c r="Y20" s="3"/>
      <c r="Z20" s="3"/>
      <c r="AA20" s="3"/>
      <c r="AB20" s="3"/>
      <c r="AC20" s="3"/>
      <c r="AD20" s="3"/>
      <c r="AE20" s="3"/>
      <c r="AF20" s="3"/>
      <c r="AG20" s="3"/>
      <c r="AH20" s="3"/>
      <c r="AI20" s="3"/>
      <c r="AJ20" s="3"/>
      <c r="AK20" s="3"/>
    </row>
    <row r="21" spans="2:37" ht="30.6" customHeight="1" x14ac:dyDescent="0.25">
      <c r="B21" s="146" t="s">
        <v>59</v>
      </c>
      <c r="C21" s="146"/>
      <c r="D21" s="45" t="s">
        <v>80</v>
      </c>
      <c r="E21" s="3"/>
      <c r="F21" s="3"/>
      <c r="G21" s="3"/>
      <c r="H21" s="3"/>
      <c r="I21" s="3"/>
      <c r="J21" s="3"/>
      <c r="M21" s="3"/>
      <c r="N21" s="3"/>
      <c r="O21" s="3"/>
      <c r="P21" s="3"/>
      <c r="Q21" s="3"/>
      <c r="R21" s="3"/>
      <c r="S21" s="3"/>
      <c r="T21" s="3"/>
      <c r="U21" s="3"/>
      <c r="V21" s="3"/>
      <c r="W21" s="3"/>
      <c r="X21" s="3"/>
      <c r="Y21" s="3"/>
      <c r="Z21" s="3"/>
      <c r="AA21" s="3"/>
      <c r="AB21" s="3"/>
      <c r="AC21" s="3"/>
      <c r="AD21" s="3"/>
      <c r="AE21" s="3"/>
      <c r="AF21" s="3"/>
      <c r="AG21" s="3"/>
      <c r="AH21" s="3"/>
      <c r="AI21" s="3"/>
      <c r="AJ21" s="3"/>
      <c r="AK21" s="3"/>
    </row>
    <row r="22" spans="2:37" ht="47.1" customHeight="1" x14ac:dyDescent="0.25">
      <c r="B22" s="146" t="s">
        <v>34</v>
      </c>
      <c r="C22" s="146"/>
      <c r="D22" s="45" t="s">
        <v>80</v>
      </c>
      <c r="E22" s="3"/>
      <c r="F22" s="3"/>
      <c r="G22" s="3"/>
      <c r="H22" s="3"/>
      <c r="I22" s="3"/>
      <c r="J22" s="3"/>
      <c r="M22" s="3"/>
      <c r="N22" s="3"/>
      <c r="O22" s="3"/>
      <c r="P22" s="3"/>
      <c r="Q22" s="3"/>
      <c r="R22" s="3"/>
      <c r="S22" s="3"/>
      <c r="T22" s="3"/>
      <c r="U22" s="3"/>
      <c r="V22" s="3"/>
      <c r="W22" s="3"/>
      <c r="X22" s="3"/>
      <c r="Y22" s="3"/>
      <c r="Z22" s="3"/>
      <c r="AA22" s="3"/>
      <c r="AB22" s="3"/>
      <c r="AC22" s="3"/>
      <c r="AD22" s="3"/>
      <c r="AE22" s="3"/>
      <c r="AF22" s="3"/>
      <c r="AG22" s="3"/>
      <c r="AH22" s="3"/>
      <c r="AI22" s="3"/>
      <c r="AJ22" s="3"/>
      <c r="AK22" s="3"/>
    </row>
    <row r="23" spans="2:37" ht="38.450000000000003" customHeight="1" x14ac:dyDescent="0.25">
      <c r="B23" s="146" t="s">
        <v>37</v>
      </c>
      <c r="C23" s="146"/>
      <c r="D23" s="45" t="s">
        <v>80</v>
      </c>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row>
    <row r="24" spans="2:37" ht="47.1" customHeight="1" x14ac:dyDescent="0.25">
      <c r="B24" s="146" t="s">
        <v>60</v>
      </c>
      <c r="C24" s="146"/>
      <c r="D24" s="45" t="s">
        <v>80</v>
      </c>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2:37" ht="47.1" customHeight="1" x14ac:dyDescent="0.25">
      <c r="B25" s="146" t="s">
        <v>61</v>
      </c>
      <c r="C25" s="146"/>
      <c r="D25" s="45" t="s">
        <v>80</v>
      </c>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2:37" ht="47.1" customHeight="1" x14ac:dyDescent="0.25">
      <c r="B26" s="146" t="s">
        <v>62</v>
      </c>
      <c r="C26" s="146"/>
      <c r="D26" s="45" t="s">
        <v>80</v>
      </c>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2:37" ht="47.1" customHeight="1" x14ac:dyDescent="0.25">
      <c r="B27" s="146" t="s">
        <v>63</v>
      </c>
      <c r="C27" s="146"/>
      <c r="D27" s="45" t="s">
        <v>113</v>
      </c>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2:37" ht="45.6" customHeight="1" x14ac:dyDescent="0.25">
      <c r="B28" s="146" t="s">
        <v>64</v>
      </c>
      <c r="C28" s="146"/>
      <c r="D28" s="45" t="s">
        <v>80</v>
      </c>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2:37" x14ac:dyDescent="0.25">
      <c r="B29" s="13"/>
      <c r="C29" s="1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2:37" s="3" customFormat="1" x14ac:dyDescent="0.25">
      <c r="B30" s="139" t="s">
        <v>65</v>
      </c>
      <c r="C30" s="139"/>
      <c r="D30" s="139"/>
      <c r="E30" s="139"/>
      <c r="F30" s="139"/>
      <c r="G30" s="139"/>
    </row>
    <row r="31" spans="2:37" s="3" customFormat="1" x14ac:dyDescent="0.25">
      <c r="B31" s="140" t="s">
        <v>66</v>
      </c>
      <c r="C31" s="140"/>
      <c r="D31" s="140"/>
      <c r="E31" s="140"/>
      <c r="F31" s="140"/>
      <c r="G31" s="140"/>
    </row>
    <row r="32" spans="2:37" s="3" customFormat="1" x14ac:dyDescent="0.25"/>
    <row r="33" spans="3:4" s="3" customFormat="1" ht="57.95" customHeight="1" x14ac:dyDescent="0.25">
      <c r="C33" s="52" t="s">
        <v>31</v>
      </c>
      <c r="D33" s="45"/>
    </row>
    <row r="34" spans="3:4" s="3" customFormat="1" x14ac:dyDescent="0.25"/>
    <row r="35" spans="3:4" s="3" customFormat="1" x14ac:dyDescent="0.25"/>
    <row r="36" spans="3:4" s="3" customFormat="1" x14ac:dyDescent="0.25"/>
    <row r="37" spans="3:4" s="3" customFormat="1" x14ac:dyDescent="0.25"/>
    <row r="38" spans="3:4" s="3" customFormat="1" x14ac:dyDescent="0.25"/>
    <row r="39" spans="3:4" s="3" customFormat="1" x14ac:dyDescent="0.25"/>
    <row r="40" spans="3:4" s="3" customFormat="1" x14ac:dyDescent="0.25"/>
    <row r="41" spans="3:4" s="3" customFormat="1" x14ac:dyDescent="0.25"/>
    <row r="42" spans="3:4" s="3" customFormat="1" x14ac:dyDescent="0.25"/>
    <row r="43" spans="3:4" s="3" customFormat="1" x14ac:dyDescent="0.25"/>
    <row r="44" spans="3:4" s="3" customFormat="1" x14ac:dyDescent="0.25"/>
    <row r="45" spans="3:4" s="3" customFormat="1" x14ac:dyDescent="0.25"/>
    <row r="46" spans="3:4" s="3" customFormat="1" x14ac:dyDescent="0.25"/>
    <row r="47" spans="3:4" s="3" customFormat="1" x14ac:dyDescent="0.25"/>
    <row r="48" spans="3:4" s="3" customFormat="1" x14ac:dyDescent="0.25"/>
    <row r="49" spans="2:47" s="3" customFormat="1" x14ac:dyDescent="0.25"/>
    <row r="50" spans="2:47" s="3" customFormat="1" x14ac:dyDescent="0.25"/>
    <row r="51" spans="2:47" s="3" customFormat="1" x14ac:dyDescent="0.25"/>
    <row r="52" spans="2:47" s="3" customFormat="1" x14ac:dyDescent="0.25"/>
    <row r="53" spans="2:47" s="3" customFormat="1" x14ac:dyDescent="0.25"/>
    <row r="54" spans="2:47" ht="60" x14ac:dyDescent="0.25">
      <c r="B54" s="27" t="s">
        <v>22</v>
      </c>
      <c r="C54" s="142" t="s">
        <v>8</v>
      </c>
      <c r="D54" s="142"/>
      <c r="E54" s="142"/>
      <c r="F54" s="142"/>
      <c r="G54" s="142"/>
      <c r="H54" s="6" t="s">
        <v>68</v>
      </c>
      <c r="I54" s="6" t="s">
        <v>10</v>
      </c>
      <c r="J54" s="6" t="s">
        <v>15</v>
      </c>
      <c r="K54" s="6" t="s">
        <v>16</v>
      </c>
      <c r="L54" s="6" t="s">
        <v>17</v>
      </c>
      <c r="M54" s="6" t="s">
        <v>11</v>
      </c>
      <c r="N54" s="6" t="s">
        <v>12</v>
      </c>
      <c r="O54" s="6" t="s">
        <v>13</v>
      </c>
      <c r="P54" s="6" t="s">
        <v>98</v>
      </c>
      <c r="Q54" s="6" t="s">
        <v>14</v>
      </c>
      <c r="R54" s="6" t="s">
        <v>99</v>
      </c>
      <c r="S54" s="6" t="s">
        <v>18</v>
      </c>
      <c r="T54" s="6" t="s">
        <v>19</v>
      </c>
      <c r="U54" s="6" t="s">
        <v>20</v>
      </c>
      <c r="V54" s="10"/>
      <c r="W54" s="10"/>
      <c r="X54" s="10"/>
      <c r="Y54" s="10"/>
      <c r="Z54" s="10"/>
      <c r="AA54" s="10"/>
      <c r="AB54" s="10"/>
      <c r="AC54" s="10"/>
      <c r="AD54" s="3"/>
      <c r="AE54" s="3"/>
      <c r="AF54" s="3"/>
      <c r="AG54" s="3"/>
      <c r="AH54" s="3"/>
      <c r="AI54" s="3"/>
      <c r="AJ54" s="3"/>
      <c r="AK54" s="3"/>
      <c r="AL54" s="3"/>
      <c r="AM54" s="3"/>
      <c r="AN54" s="3"/>
      <c r="AO54" s="3"/>
      <c r="AP54" s="3"/>
      <c r="AQ54" s="3"/>
      <c r="AR54" s="3"/>
      <c r="AS54" s="3"/>
      <c r="AT54" s="3"/>
      <c r="AU54" s="3"/>
    </row>
    <row r="55" spans="2:47" ht="48" customHeight="1" x14ac:dyDescent="0.25">
      <c r="B55" s="4" t="s">
        <v>3</v>
      </c>
      <c r="C55" s="151" t="s">
        <v>97</v>
      </c>
      <c r="D55" s="152"/>
      <c r="E55" s="152"/>
      <c r="F55" s="152"/>
      <c r="G55" s="153"/>
      <c r="H55" s="28" t="s">
        <v>80</v>
      </c>
      <c r="I55" s="28" t="s">
        <v>80</v>
      </c>
      <c r="J55" s="78">
        <v>101748300</v>
      </c>
      <c r="K55" s="79">
        <v>1</v>
      </c>
      <c r="L55" s="71">
        <f>+J55*K55</f>
        <v>101748300</v>
      </c>
      <c r="M55" s="2" t="s">
        <v>78</v>
      </c>
      <c r="N55" s="20" t="s">
        <v>38</v>
      </c>
      <c r="O55" s="60">
        <v>41598</v>
      </c>
      <c r="P55" s="60" t="s">
        <v>80</v>
      </c>
      <c r="Q55" s="60">
        <v>41779</v>
      </c>
      <c r="R55" s="20" t="s">
        <v>80</v>
      </c>
      <c r="S55" s="68" t="s">
        <v>89</v>
      </c>
      <c r="T55" s="68">
        <v>6103416</v>
      </c>
      <c r="U55" s="69" t="s">
        <v>88</v>
      </c>
      <c r="V55" s="3">
        <v>1</v>
      </c>
      <c r="W55" s="3"/>
      <c r="X55" s="3"/>
      <c r="Y55" s="3"/>
      <c r="Z55" s="3"/>
      <c r="AA55" s="3"/>
      <c r="AB55" s="3"/>
      <c r="AC55" s="3"/>
      <c r="AD55" s="3"/>
      <c r="AE55" s="3"/>
      <c r="AF55" s="3"/>
      <c r="AG55" s="3"/>
      <c r="AH55" s="3"/>
      <c r="AI55" s="3"/>
      <c r="AJ55" s="3"/>
      <c r="AK55" s="3"/>
      <c r="AL55" s="3"/>
      <c r="AM55" s="3"/>
      <c r="AN55" s="3"/>
      <c r="AO55" s="3"/>
      <c r="AP55" s="3"/>
      <c r="AQ55" s="3"/>
      <c r="AR55" s="3"/>
      <c r="AS55" s="3"/>
      <c r="AT55" s="3"/>
      <c r="AU55" s="3"/>
    </row>
    <row r="56" spans="2:47" ht="48" customHeight="1" x14ac:dyDescent="0.25">
      <c r="B56" s="4" t="s">
        <v>4</v>
      </c>
      <c r="C56" s="151" t="s">
        <v>100</v>
      </c>
      <c r="D56" s="152"/>
      <c r="E56" s="152"/>
      <c r="F56" s="152"/>
      <c r="G56" s="153"/>
      <c r="H56" s="54" t="s">
        <v>80</v>
      </c>
      <c r="I56" s="54" t="s">
        <v>80</v>
      </c>
      <c r="J56" s="78">
        <v>40748300</v>
      </c>
      <c r="K56" s="79">
        <v>1</v>
      </c>
      <c r="L56" s="71">
        <f t="shared" ref="L56:L60" si="2">+J56*K56</f>
        <v>40748300</v>
      </c>
      <c r="M56" s="2" t="s">
        <v>81</v>
      </c>
      <c r="N56" s="20" t="s">
        <v>38</v>
      </c>
      <c r="O56" s="60">
        <v>41699</v>
      </c>
      <c r="P56" s="60" t="s">
        <v>80</v>
      </c>
      <c r="Q56" s="60">
        <v>41821</v>
      </c>
      <c r="R56" s="20" t="s">
        <v>80</v>
      </c>
      <c r="S56" s="72" t="s">
        <v>101</v>
      </c>
      <c r="T56" s="68">
        <v>7423100</v>
      </c>
      <c r="U56" s="69" t="s">
        <v>102</v>
      </c>
      <c r="V56" s="3">
        <v>1</v>
      </c>
      <c r="W56" s="3"/>
      <c r="X56" s="3"/>
      <c r="Y56" s="3"/>
      <c r="Z56" s="3"/>
      <c r="AA56" s="3"/>
      <c r="AB56" s="3"/>
      <c r="AC56" s="3"/>
      <c r="AD56" s="3"/>
      <c r="AE56" s="3"/>
      <c r="AF56" s="3"/>
      <c r="AG56" s="3"/>
      <c r="AH56" s="3"/>
      <c r="AI56" s="3"/>
      <c r="AJ56" s="3"/>
      <c r="AK56" s="3"/>
      <c r="AL56" s="3"/>
      <c r="AM56" s="3"/>
      <c r="AN56" s="3"/>
      <c r="AO56" s="3"/>
      <c r="AP56" s="3"/>
      <c r="AQ56" s="3"/>
      <c r="AR56" s="3"/>
      <c r="AS56" s="3"/>
      <c r="AT56" s="3"/>
      <c r="AU56" s="3"/>
    </row>
    <row r="57" spans="2:47" ht="48" customHeight="1" x14ac:dyDescent="0.25">
      <c r="B57" s="4" t="s">
        <v>5</v>
      </c>
      <c r="C57" s="151" t="s">
        <v>143</v>
      </c>
      <c r="D57" s="152"/>
      <c r="E57" s="152"/>
      <c r="F57" s="152"/>
      <c r="G57" s="153"/>
      <c r="H57" s="54" t="s">
        <v>80</v>
      </c>
      <c r="I57" s="54" t="s">
        <v>80</v>
      </c>
      <c r="J57" s="78">
        <v>96658900</v>
      </c>
      <c r="K57" s="79">
        <v>1</v>
      </c>
      <c r="L57" s="71">
        <f t="shared" si="2"/>
        <v>96658900</v>
      </c>
      <c r="M57" s="2" t="s">
        <v>82</v>
      </c>
      <c r="N57" s="20" t="s">
        <v>38</v>
      </c>
      <c r="O57" s="60">
        <v>41671</v>
      </c>
      <c r="P57" s="60" t="s">
        <v>80</v>
      </c>
      <c r="Q57" s="60">
        <v>41851</v>
      </c>
      <c r="R57" s="20" t="s">
        <v>80</v>
      </c>
      <c r="S57" s="68" t="s">
        <v>104</v>
      </c>
      <c r="T57" s="82" t="s">
        <v>105</v>
      </c>
      <c r="U57" s="23" t="s">
        <v>356</v>
      </c>
      <c r="V57" s="3">
        <v>2</v>
      </c>
      <c r="W57" s="3"/>
      <c r="X57" s="3"/>
      <c r="Y57" s="3"/>
      <c r="Z57" s="3"/>
      <c r="AA57" s="3"/>
      <c r="AB57" s="3"/>
      <c r="AC57" s="3"/>
      <c r="AD57" s="3"/>
      <c r="AE57" s="3"/>
      <c r="AF57" s="3"/>
      <c r="AG57" s="3"/>
      <c r="AH57" s="3"/>
      <c r="AI57" s="3"/>
      <c r="AJ57" s="3"/>
      <c r="AK57" s="3"/>
      <c r="AL57" s="3"/>
      <c r="AM57" s="3"/>
      <c r="AN57" s="3"/>
      <c r="AO57" s="3"/>
      <c r="AP57" s="3"/>
      <c r="AQ57" s="3"/>
      <c r="AR57" s="3"/>
      <c r="AS57" s="3"/>
      <c r="AT57" s="3"/>
      <c r="AU57" s="3"/>
    </row>
    <row r="58" spans="2:47" ht="48" customHeight="1" x14ac:dyDescent="0.25">
      <c r="B58" s="4" t="s">
        <v>6</v>
      </c>
      <c r="C58" s="151" t="s">
        <v>106</v>
      </c>
      <c r="D58" s="152"/>
      <c r="E58" s="152"/>
      <c r="F58" s="152"/>
      <c r="G58" s="153"/>
      <c r="H58" s="54" t="s">
        <v>80</v>
      </c>
      <c r="I58" s="54" t="s">
        <v>80</v>
      </c>
      <c r="J58" s="78">
        <v>28320000</v>
      </c>
      <c r="K58" s="79">
        <v>1</v>
      </c>
      <c r="L58" s="71">
        <f t="shared" si="2"/>
        <v>28320000</v>
      </c>
      <c r="M58" s="63" t="s">
        <v>83</v>
      </c>
      <c r="N58" s="20" t="s">
        <v>38</v>
      </c>
      <c r="O58" s="60">
        <v>41467</v>
      </c>
      <c r="P58" s="60" t="s">
        <v>86</v>
      </c>
      <c r="Q58" s="60">
        <v>41527</v>
      </c>
      <c r="R58" s="20" t="s">
        <v>80</v>
      </c>
      <c r="S58" s="68" t="s">
        <v>108</v>
      </c>
      <c r="T58" s="68">
        <v>3114401500</v>
      </c>
      <c r="U58" s="69" t="s">
        <v>107</v>
      </c>
      <c r="V58" s="3">
        <v>0</v>
      </c>
      <c r="W58" s="3"/>
      <c r="X58" s="3"/>
      <c r="Y58" s="3"/>
      <c r="Z58" s="3"/>
      <c r="AA58" s="3"/>
      <c r="AB58" s="3"/>
      <c r="AC58" s="3"/>
      <c r="AD58" s="3"/>
      <c r="AE58" s="3"/>
      <c r="AF58" s="3"/>
      <c r="AG58" s="3"/>
      <c r="AH58" s="3"/>
      <c r="AI58" s="3"/>
      <c r="AJ58" s="3"/>
      <c r="AK58" s="3"/>
      <c r="AL58" s="3"/>
      <c r="AM58" s="3"/>
      <c r="AN58" s="3"/>
      <c r="AO58" s="3"/>
      <c r="AP58" s="3"/>
      <c r="AQ58" s="3"/>
      <c r="AR58" s="3"/>
      <c r="AS58" s="3"/>
      <c r="AT58" s="3"/>
      <c r="AU58" s="3"/>
    </row>
    <row r="59" spans="2:47" ht="48" customHeight="1" x14ac:dyDescent="0.25">
      <c r="B59" s="4" t="s">
        <v>29</v>
      </c>
      <c r="C59" s="151" t="s">
        <v>109</v>
      </c>
      <c r="D59" s="152"/>
      <c r="E59" s="152"/>
      <c r="F59" s="152"/>
      <c r="G59" s="153"/>
      <c r="H59" s="54" t="s">
        <v>80</v>
      </c>
      <c r="I59" s="54" t="s">
        <v>80</v>
      </c>
      <c r="J59" s="78">
        <v>25899100</v>
      </c>
      <c r="K59" s="79">
        <v>1</v>
      </c>
      <c r="L59" s="71">
        <f t="shared" si="2"/>
        <v>25899100</v>
      </c>
      <c r="M59" s="2" t="s">
        <v>84</v>
      </c>
      <c r="N59" s="20" t="s">
        <v>38</v>
      </c>
      <c r="O59" s="60">
        <v>41527</v>
      </c>
      <c r="P59" s="60" t="s">
        <v>86</v>
      </c>
      <c r="Q59" s="60">
        <v>41618</v>
      </c>
      <c r="R59" s="20" t="s">
        <v>80</v>
      </c>
      <c r="S59" s="68" t="s">
        <v>110</v>
      </c>
      <c r="T59" s="68">
        <v>3142407481</v>
      </c>
      <c r="U59" s="69" t="s">
        <v>111</v>
      </c>
      <c r="V59" s="3">
        <v>1</v>
      </c>
      <c r="W59" s="3"/>
      <c r="X59" s="3"/>
      <c r="Y59" s="3"/>
      <c r="Z59" s="3"/>
      <c r="AA59" s="3"/>
      <c r="AB59" s="3"/>
      <c r="AC59" s="3"/>
      <c r="AD59" s="3"/>
      <c r="AE59" s="3"/>
      <c r="AF59" s="3"/>
      <c r="AG59" s="3"/>
      <c r="AH59" s="3"/>
      <c r="AI59" s="3"/>
      <c r="AJ59" s="3"/>
      <c r="AK59" s="3"/>
      <c r="AL59" s="3"/>
      <c r="AM59" s="3"/>
      <c r="AN59" s="3"/>
      <c r="AO59" s="3"/>
      <c r="AP59" s="3"/>
      <c r="AQ59" s="3"/>
      <c r="AR59" s="3"/>
      <c r="AS59" s="3"/>
      <c r="AT59" s="3"/>
      <c r="AU59" s="3"/>
    </row>
    <row r="60" spans="2:47" ht="48" customHeight="1" x14ac:dyDescent="0.25">
      <c r="B60" s="4" t="s">
        <v>30</v>
      </c>
      <c r="C60" s="151" t="s">
        <v>112</v>
      </c>
      <c r="D60" s="152"/>
      <c r="E60" s="152"/>
      <c r="F60" s="152"/>
      <c r="G60" s="153"/>
      <c r="H60" s="54" t="s">
        <v>80</v>
      </c>
      <c r="I60" s="54" t="s">
        <v>80</v>
      </c>
      <c r="J60" s="78">
        <v>60976550</v>
      </c>
      <c r="K60" s="79">
        <v>1</v>
      </c>
      <c r="L60" s="71">
        <f t="shared" si="2"/>
        <v>60976550</v>
      </c>
      <c r="M60" s="63" t="s">
        <v>85</v>
      </c>
      <c r="N60" s="20" t="s">
        <v>38</v>
      </c>
      <c r="O60" s="60">
        <v>41406</v>
      </c>
      <c r="P60" s="60" t="s">
        <v>86</v>
      </c>
      <c r="Q60" s="60">
        <v>41821</v>
      </c>
      <c r="R60" s="20" t="s">
        <v>80</v>
      </c>
      <c r="S60" s="68" t="s">
        <v>104</v>
      </c>
      <c r="T60" s="68">
        <v>6104979</v>
      </c>
      <c r="U60" s="69" t="s">
        <v>355</v>
      </c>
      <c r="V60" s="3">
        <v>1</v>
      </c>
      <c r="W60" s="3"/>
      <c r="X60" s="3"/>
      <c r="Y60" s="3"/>
      <c r="Z60" s="3"/>
      <c r="AA60" s="3"/>
      <c r="AB60" s="3"/>
      <c r="AC60" s="3"/>
      <c r="AD60" s="3"/>
      <c r="AE60" s="3"/>
      <c r="AF60" s="3"/>
      <c r="AG60" s="3"/>
      <c r="AH60" s="3"/>
      <c r="AI60" s="3"/>
      <c r="AJ60" s="3"/>
      <c r="AK60" s="3"/>
      <c r="AL60" s="3"/>
      <c r="AM60" s="3"/>
      <c r="AN60" s="3"/>
      <c r="AO60" s="3"/>
      <c r="AP60" s="3"/>
      <c r="AQ60" s="3"/>
      <c r="AR60" s="3"/>
      <c r="AS60" s="3"/>
      <c r="AT60" s="3"/>
      <c r="AU60" s="3"/>
    </row>
    <row r="61" spans="2:47" s="3" customFormat="1" x14ac:dyDescent="0.25">
      <c r="I61" s="16"/>
    </row>
    <row r="62" spans="2:47" ht="18.75" x14ac:dyDescent="0.25">
      <c r="U62" s="1" t="s">
        <v>142</v>
      </c>
      <c r="V62" s="100">
        <f>SUM(V55:V60)</f>
        <v>6</v>
      </c>
    </row>
    <row r="63" spans="2:47" ht="15.75" x14ac:dyDescent="0.25">
      <c r="H63" s="84"/>
      <c r="L63" s="80">
        <f>+SUM(L55:L61)</f>
        <v>354351150</v>
      </c>
      <c r="M63" s="66" t="s">
        <v>94</v>
      </c>
    </row>
    <row r="64" spans="2:47" ht="33.950000000000003" customHeight="1" x14ac:dyDescent="0.25">
      <c r="B64" s="18" t="s">
        <v>67</v>
      </c>
      <c r="F64" s="3"/>
    </row>
    <row r="66" spans="3:5" ht="38.1" customHeight="1" x14ac:dyDescent="0.25">
      <c r="C66" s="25" t="s">
        <v>26</v>
      </c>
      <c r="D66" s="64">
        <v>200</v>
      </c>
      <c r="E66" s="1" t="s">
        <v>87</v>
      </c>
    </row>
    <row r="86" spans="2:9" ht="33.950000000000003" customHeight="1" x14ac:dyDescent="0.25">
      <c r="B86" s="18" t="s">
        <v>69</v>
      </c>
      <c r="H86" s="3"/>
    </row>
    <row r="87" spans="2:9" s="3" customFormat="1" ht="18" customHeight="1" x14ac:dyDescent="0.25">
      <c r="C87" s="17"/>
      <c r="D87" s="17"/>
      <c r="E87" s="17"/>
      <c r="F87" s="17"/>
      <c r="G87" s="17"/>
      <c r="H87" s="17"/>
      <c r="I87" s="17"/>
    </row>
    <row r="88" spans="2:9" s="3" customFormat="1" ht="41.45" customHeight="1" x14ac:dyDescent="0.25">
      <c r="B88" s="17"/>
      <c r="C88" s="25" t="s">
        <v>26</v>
      </c>
      <c r="D88" s="65">
        <v>54893645</v>
      </c>
      <c r="E88" s="66" t="s">
        <v>39</v>
      </c>
      <c r="F88" s="75" t="s">
        <v>55</v>
      </c>
      <c r="G88" s="77">
        <f>+L18*80%</f>
        <v>50854144</v>
      </c>
      <c r="H88" s="17" t="s">
        <v>96</v>
      </c>
      <c r="I88" s="76" t="s">
        <v>80</v>
      </c>
    </row>
    <row r="89" spans="2:9" s="3" customFormat="1" x14ac:dyDescent="0.25"/>
    <row r="90" spans="2:9" s="3" customFormat="1" x14ac:dyDescent="0.25"/>
    <row r="91" spans="2:9" s="3" customFormat="1" x14ac:dyDescent="0.25"/>
    <row r="92" spans="2:9" s="3" customFormat="1" x14ac:dyDescent="0.25"/>
    <row r="93" spans="2:9" s="3" customFormat="1" x14ac:dyDescent="0.25"/>
    <row r="94" spans="2:9" s="3" customFormat="1" x14ac:dyDescent="0.25"/>
    <row r="95" spans="2:9" s="3" customFormat="1" x14ac:dyDescent="0.25"/>
    <row r="96" spans="2:9" s="3" customFormat="1" x14ac:dyDescent="0.25"/>
    <row r="97" s="3" customFormat="1" x14ac:dyDescent="0.25"/>
    <row r="98" s="3" customFormat="1" x14ac:dyDescent="0.25"/>
    <row r="99" s="3" customFormat="1" x14ac:dyDescent="0.25"/>
    <row r="100" s="3" customFormat="1" x14ac:dyDescent="0.25"/>
    <row r="101" s="3" customFormat="1" x14ac:dyDescent="0.25"/>
    <row r="102" s="3" customFormat="1" x14ac:dyDescent="0.25"/>
    <row r="103" s="3" customFormat="1" x14ac:dyDescent="0.25"/>
    <row r="104" s="3" customFormat="1" x14ac:dyDescent="0.25"/>
    <row r="105" s="3" customFormat="1" x14ac:dyDescent="0.25"/>
    <row r="106" s="3" customFormat="1" x14ac:dyDescent="0.25"/>
    <row r="107" s="3" customFormat="1" x14ac:dyDescent="0.25"/>
    <row r="108" s="3" customFormat="1" x14ac:dyDescent="0.25"/>
    <row r="109" s="3" customFormat="1" x14ac:dyDescent="0.25"/>
    <row r="110" s="3" customFormat="1" x14ac:dyDescent="0.25"/>
    <row r="111" s="3" customFormat="1" x14ac:dyDescent="0.25"/>
    <row r="112" s="3" customFormat="1" x14ac:dyDescent="0.25"/>
    <row r="113" spans="2:9" s="3" customFormat="1" x14ac:dyDescent="0.25"/>
    <row r="114" spans="2:9" s="3" customFormat="1" x14ac:dyDescent="0.25"/>
    <row r="115" spans="2:9" s="3" customFormat="1" x14ac:dyDescent="0.25"/>
    <row r="116" spans="2:9" s="3" customFormat="1" x14ac:dyDescent="0.25"/>
    <row r="117" spans="2:9" s="3" customFormat="1" x14ac:dyDescent="0.25">
      <c r="B117" s="140" t="s">
        <v>70</v>
      </c>
      <c r="C117" s="140"/>
      <c r="D117" s="140"/>
      <c r="E117" s="140"/>
      <c r="F117" s="140"/>
      <c r="G117" s="140"/>
    </row>
    <row r="118" spans="2:9" s="3" customFormat="1" x14ac:dyDescent="0.25">
      <c r="B118" s="26"/>
      <c r="C118" s="26"/>
      <c r="D118" s="26"/>
      <c r="E118" s="26"/>
      <c r="F118" s="26"/>
      <c r="G118" s="26"/>
    </row>
    <row r="119" spans="2:9" s="3" customFormat="1" ht="65.45" customHeight="1" x14ac:dyDescent="0.25">
      <c r="C119" s="25" t="s">
        <v>26</v>
      </c>
      <c r="D119" s="36">
        <v>100</v>
      </c>
    </row>
    <row r="120" spans="2:9" s="3" customFormat="1" x14ac:dyDescent="0.25"/>
    <row r="121" spans="2:9" s="3" customFormat="1" ht="18" customHeight="1" x14ac:dyDescent="0.25">
      <c r="B121" s="17"/>
      <c r="C121" s="17"/>
      <c r="D121" s="17"/>
      <c r="E121" s="17"/>
      <c r="F121" s="17"/>
      <c r="G121" s="17"/>
      <c r="H121" s="17"/>
      <c r="I121" s="17"/>
    </row>
    <row r="122" spans="2:9" s="3" customFormat="1" x14ac:dyDescent="0.25"/>
    <row r="123" spans="2:9" s="3" customFormat="1" x14ac:dyDescent="0.25"/>
    <row r="124" spans="2:9" s="3" customFormat="1" x14ac:dyDescent="0.25">
      <c r="G124" s="67" t="s">
        <v>75</v>
      </c>
    </row>
    <row r="125" spans="2:9" s="3" customFormat="1" x14ac:dyDescent="0.25"/>
    <row r="126" spans="2:9" s="3" customFormat="1" x14ac:dyDescent="0.25"/>
    <row r="127" spans="2:9" s="3" customFormat="1" x14ac:dyDescent="0.25"/>
    <row r="128" spans="2:9" s="3" customFormat="1" x14ac:dyDescent="0.25"/>
    <row r="129" s="3" customFormat="1" x14ac:dyDescent="0.25"/>
    <row r="130" s="3" customFormat="1" x14ac:dyDescent="0.25"/>
    <row r="131" s="3" customFormat="1" x14ac:dyDescent="0.25"/>
    <row r="132" s="3" customFormat="1" x14ac:dyDescent="0.25"/>
    <row r="133" s="3" customFormat="1" x14ac:dyDescent="0.25"/>
    <row r="134" s="3" customFormat="1" x14ac:dyDescent="0.25"/>
    <row r="135" s="3" customFormat="1" x14ac:dyDescent="0.25"/>
    <row r="136" s="3" customFormat="1" x14ac:dyDescent="0.25"/>
    <row r="137" s="3" customFormat="1" x14ac:dyDescent="0.25"/>
    <row r="138" s="3" customFormat="1" x14ac:dyDescent="0.25"/>
    <row r="139" s="3" customFormat="1" x14ac:dyDescent="0.25"/>
    <row r="140" s="3" customFormat="1" x14ac:dyDescent="0.25"/>
    <row r="141" s="3" customFormat="1" x14ac:dyDescent="0.25"/>
    <row r="142" s="3" customFormat="1" x14ac:dyDescent="0.25"/>
    <row r="143" s="3" customFormat="1" x14ac:dyDescent="0.25"/>
    <row r="144" s="3" customFormat="1" x14ac:dyDescent="0.25"/>
    <row r="145" s="3" customFormat="1" x14ac:dyDescent="0.25"/>
    <row r="146" s="3" customFormat="1" x14ac:dyDescent="0.25"/>
    <row r="147" s="3" customFormat="1" x14ac:dyDescent="0.25"/>
    <row r="148" s="3" customFormat="1" x14ac:dyDescent="0.25"/>
    <row r="149" s="3" customFormat="1" x14ac:dyDescent="0.25"/>
    <row r="150" s="3" customFormat="1" x14ac:dyDescent="0.25"/>
  </sheetData>
  <mergeCells count="31">
    <mergeCell ref="B20:C20"/>
    <mergeCell ref="B25:C25"/>
    <mergeCell ref="B21:C21"/>
    <mergeCell ref="B22:C22"/>
    <mergeCell ref="C54:G54"/>
    <mergeCell ref="B31:G31"/>
    <mergeCell ref="B23:C23"/>
    <mergeCell ref="B24:C24"/>
    <mergeCell ref="B26:C26"/>
    <mergeCell ref="B27:C27"/>
    <mergeCell ref="B117:G117"/>
    <mergeCell ref="B17:E17"/>
    <mergeCell ref="B2:G2"/>
    <mergeCell ref="B3:G3"/>
    <mergeCell ref="B4:G4"/>
    <mergeCell ref="D7:G7"/>
    <mergeCell ref="C9:G9"/>
    <mergeCell ref="C10:G10"/>
    <mergeCell ref="C11:G11"/>
    <mergeCell ref="C12:G12"/>
    <mergeCell ref="C13:G13"/>
    <mergeCell ref="C14:G14"/>
    <mergeCell ref="C15:G15"/>
    <mergeCell ref="C55:G55"/>
    <mergeCell ref="B28:C28"/>
    <mergeCell ref="B30:G30"/>
    <mergeCell ref="C56:G56"/>
    <mergeCell ref="C57:G57"/>
    <mergeCell ref="C58:G58"/>
    <mergeCell ref="C59:G59"/>
    <mergeCell ref="C60:G60"/>
  </mergeCells>
  <conditionalFormatting sqref="L16">
    <cfRule type="cellIs" dxfId="23" priority="1" operator="lessThan">
      <formula>$L$18</formula>
    </cfRule>
    <cfRule type="cellIs" dxfId="22" priority="2" operator="equal">
      <formula>$L$18</formula>
    </cfRule>
    <cfRule type="cellIs" dxfId="21" priority="3" operator="greaterThan">
      <formula>$L$18</formula>
    </cfRule>
    <cfRule type="cellIs" dxfId="20" priority="4" operator="lessThan">
      <formula>77380912.5</formula>
    </cfRule>
    <cfRule type="cellIs" dxfId="19" priority="5" operator="equal">
      <formula>77380912.5</formula>
    </cfRule>
    <cfRule type="cellIs" dxfId="18" priority="6" operator="greaterThan">
      <formula>77380912.5</formula>
    </cfRule>
  </conditionalFormatting>
  <hyperlinks>
    <hyperlink ref="U10" r:id="rId1"/>
    <hyperlink ref="U11" r:id="rId2"/>
    <hyperlink ref="U55" r:id="rId3"/>
    <hyperlink ref="U56" r:id="rId4"/>
    <hyperlink ref="U58" r:id="rId5"/>
    <hyperlink ref="U59" r:id="rId6"/>
    <hyperlink ref="U60" r:id="rId7"/>
    <hyperlink ref="U57" r:id="rId8"/>
  </hyperlinks>
  <pageMargins left="0.7" right="0.7" top="0.75" bottom="0.75" header="0.3" footer="0.3"/>
  <pageSetup orientation="portrait" r:id="rId9"/>
  <drawing r:id="rId10"/>
  <legacyDrawing r:id="rId1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50"/>
  <sheetViews>
    <sheetView topLeftCell="A32" zoomScale="80" zoomScaleNormal="80" workbookViewId="0">
      <selection activeCell="A92" sqref="A92"/>
    </sheetView>
  </sheetViews>
  <sheetFormatPr baseColWidth="10" defaultColWidth="11.42578125" defaultRowHeight="15" x14ac:dyDescent="0.25"/>
  <cols>
    <col min="1" max="1" width="3.42578125" style="3" customWidth="1"/>
    <col min="2" max="2" width="18" style="1" customWidth="1"/>
    <col min="3" max="3" width="20.85546875" style="1" customWidth="1"/>
    <col min="4" max="7" width="22.42578125" style="1" customWidth="1"/>
    <col min="8" max="8" width="15.7109375" style="1" customWidth="1"/>
    <col min="9" max="9" width="17.28515625" style="1" customWidth="1"/>
    <col min="10" max="10" width="15.42578125" style="1" bestFit="1" customWidth="1"/>
    <col min="11" max="11" width="21.85546875" style="1" customWidth="1"/>
    <col min="12" max="12" width="28.5703125" style="1" customWidth="1"/>
    <col min="13" max="13" width="20.42578125" style="1" customWidth="1"/>
    <col min="14" max="14" width="18.140625" style="1" bestFit="1" customWidth="1"/>
    <col min="15" max="15" width="17.28515625" style="1" customWidth="1"/>
    <col min="16" max="16" width="14.5703125" style="1" customWidth="1"/>
    <col min="17" max="17" width="16" style="1" customWidth="1"/>
    <col min="18" max="18" width="15.42578125" style="1" customWidth="1"/>
    <col min="19" max="19" width="20.85546875" style="1" bestFit="1" customWidth="1"/>
    <col min="20" max="20" width="14.85546875" style="1" customWidth="1"/>
    <col min="21" max="21" width="26" style="1" customWidth="1"/>
    <col min="22" max="16384" width="11.42578125" style="1"/>
  </cols>
  <sheetData>
    <row r="1" spans="2:47" s="3" customFormat="1" x14ac:dyDescent="0.25"/>
    <row r="2" spans="2:47" s="3" customFormat="1" x14ac:dyDescent="0.25">
      <c r="B2" s="138" t="s">
        <v>0</v>
      </c>
      <c r="C2" s="138"/>
      <c r="D2" s="138"/>
      <c r="E2" s="138"/>
      <c r="F2" s="138"/>
      <c r="G2" s="138"/>
    </row>
    <row r="3" spans="2:47" s="3" customFormat="1" x14ac:dyDescent="0.25">
      <c r="B3" s="139" t="s">
        <v>1</v>
      </c>
      <c r="C3" s="139"/>
      <c r="D3" s="139"/>
      <c r="E3" s="139"/>
      <c r="F3" s="139"/>
      <c r="G3" s="139"/>
    </row>
    <row r="4" spans="2:47" s="3" customFormat="1" x14ac:dyDescent="0.25">
      <c r="B4" s="140" t="s">
        <v>2</v>
      </c>
      <c r="C4" s="140"/>
      <c r="D4" s="140"/>
      <c r="E4" s="140"/>
      <c r="F4" s="140"/>
      <c r="G4" s="140"/>
    </row>
    <row r="5" spans="2:47" s="3" customFormat="1" x14ac:dyDescent="0.25">
      <c r="B5" s="48"/>
      <c r="C5" s="48"/>
      <c r="D5" s="48"/>
      <c r="E5" s="48"/>
      <c r="F5" s="48"/>
      <c r="G5" s="48"/>
    </row>
    <row r="6" spans="2:47" s="3" customFormat="1" ht="15.75" x14ac:dyDescent="0.25">
      <c r="B6" s="53" t="s">
        <v>27</v>
      </c>
      <c r="C6" s="29"/>
      <c r="D6" s="30"/>
      <c r="E6" s="30"/>
      <c r="F6" s="30"/>
      <c r="G6" s="30"/>
      <c r="H6" s="6" t="s">
        <v>9</v>
      </c>
    </row>
    <row r="7" spans="2:47" ht="113.1" customHeight="1" x14ac:dyDescent="0.25">
      <c r="B7" s="4" t="s">
        <v>7</v>
      </c>
      <c r="C7" s="4" t="s">
        <v>32</v>
      </c>
      <c r="D7" s="141" t="s">
        <v>71</v>
      </c>
      <c r="E7" s="141"/>
      <c r="F7" s="141"/>
      <c r="G7" s="141"/>
      <c r="H7" s="45" t="s">
        <v>80</v>
      </c>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row>
    <row r="8" spans="2:47" s="3" customFormat="1" x14ac:dyDescent="0.25"/>
    <row r="9" spans="2:47" ht="60" x14ac:dyDescent="0.25">
      <c r="B9" s="49" t="s">
        <v>22</v>
      </c>
      <c r="C9" s="142" t="s">
        <v>8</v>
      </c>
      <c r="D9" s="142"/>
      <c r="E9" s="142"/>
      <c r="F9" s="142"/>
      <c r="G9" s="142"/>
      <c r="H9" s="6" t="s">
        <v>54</v>
      </c>
      <c r="I9" s="6" t="s">
        <v>10</v>
      </c>
      <c r="J9" s="6" t="s">
        <v>15</v>
      </c>
      <c r="K9" s="6" t="s">
        <v>16</v>
      </c>
      <c r="L9" s="6" t="s">
        <v>17</v>
      </c>
      <c r="M9" s="6" t="s">
        <v>11</v>
      </c>
      <c r="N9" s="6" t="s">
        <v>12</v>
      </c>
      <c r="O9" s="6" t="s">
        <v>13</v>
      </c>
      <c r="P9" s="6" t="s">
        <v>28</v>
      </c>
      <c r="Q9" s="6" t="s">
        <v>14</v>
      </c>
      <c r="R9" s="6" t="s">
        <v>99</v>
      </c>
      <c r="S9" s="6" t="s">
        <v>18</v>
      </c>
      <c r="T9" s="6" t="s">
        <v>19</v>
      </c>
      <c r="U9" s="6" t="s">
        <v>20</v>
      </c>
      <c r="V9" s="10"/>
      <c r="W9" s="10"/>
      <c r="X9" s="10"/>
      <c r="Y9" s="10"/>
      <c r="Z9" s="10"/>
      <c r="AA9" s="10"/>
      <c r="AB9" s="10"/>
      <c r="AC9" s="10"/>
      <c r="AD9" s="3"/>
      <c r="AE9" s="3"/>
      <c r="AF9" s="3"/>
      <c r="AG9" s="3"/>
      <c r="AH9" s="3"/>
      <c r="AI9" s="3"/>
      <c r="AJ9" s="3"/>
      <c r="AK9" s="3"/>
      <c r="AL9" s="3"/>
      <c r="AM9" s="3"/>
      <c r="AN9" s="3"/>
      <c r="AO9" s="3"/>
      <c r="AP9" s="3"/>
      <c r="AQ9" s="3"/>
      <c r="AR9" s="3"/>
      <c r="AS9" s="3"/>
      <c r="AT9" s="3"/>
      <c r="AU9" s="3"/>
    </row>
    <row r="10" spans="2:47" ht="48" customHeight="1" x14ac:dyDescent="0.25">
      <c r="B10" s="4" t="s">
        <v>3</v>
      </c>
      <c r="C10" s="143" t="s">
        <v>116</v>
      </c>
      <c r="D10" s="144"/>
      <c r="E10" s="144"/>
      <c r="F10" s="144"/>
      <c r="G10" s="145"/>
      <c r="H10" s="50" t="s">
        <v>80</v>
      </c>
      <c r="I10" s="89" t="s">
        <v>80</v>
      </c>
      <c r="J10" s="89">
        <v>94341473</v>
      </c>
      <c r="K10" s="9">
        <v>1</v>
      </c>
      <c r="L10" s="14">
        <f t="shared" ref="L10:L15" si="0">+J10*K10</f>
        <v>94341473</v>
      </c>
      <c r="M10" s="2" t="s">
        <v>114</v>
      </c>
      <c r="N10" s="20" t="s">
        <v>41</v>
      </c>
      <c r="O10" s="22">
        <v>40909</v>
      </c>
      <c r="P10" s="20" t="s">
        <v>80</v>
      </c>
      <c r="Q10" s="22">
        <v>41274</v>
      </c>
      <c r="R10" s="20" t="s">
        <v>80</v>
      </c>
      <c r="S10" s="21" t="s">
        <v>117</v>
      </c>
      <c r="T10" s="21">
        <v>7053185</v>
      </c>
      <c r="U10" s="81"/>
      <c r="V10" s="3" t="s">
        <v>103</v>
      </c>
      <c r="W10" s="3"/>
      <c r="X10" s="3"/>
      <c r="Y10" s="3"/>
      <c r="Z10" s="3"/>
      <c r="AA10" s="3"/>
      <c r="AB10" s="3"/>
      <c r="AC10" s="3"/>
      <c r="AD10" s="3"/>
      <c r="AE10" s="3"/>
      <c r="AF10" s="3"/>
      <c r="AG10" s="3"/>
      <c r="AH10" s="3"/>
      <c r="AI10" s="3"/>
      <c r="AJ10" s="3"/>
      <c r="AK10" s="3"/>
      <c r="AL10" s="3"/>
      <c r="AM10" s="3"/>
      <c r="AN10" s="3"/>
      <c r="AO10" s="3"/>
      <c r="AP10" s="3"/>
      <c r="AQ10" s="3"/>
      <c r="AR10" s="3"/>
      <c r="AS10" s="3"/>
      <c r="AT10" s="3"/>
      <c r="AU10" s="3"/>
    </row>
    <row r="11" spans="2:47" ht="48" customHeight="1" x14ac:dyDescent="0.25">
      <c r="B11" s="4" t="s">
        <v>4</v>
      </c>
      <c r="C11" s="143" t="s">
        <v>118</v>
      </c>
      <c r="D11" s="144"/>
      <c r="E11" s="144"/>
      <c r="F11" s="144"/>
      <c r="G11" s="145"/>
      <c r="H11" s="54" t="s">
        <v>80</v>
      </c>
      <c r="I11" s="89" t="s">
        <v>80</v>
      </c>
      <c r="J11" s="89">
        <v>26000000</v>
      </c>
      <c r="K11" s="9">
        <v>1</v>
      </c>
      <c r="L11" s="14">
        <f t="shared" si="0"/>
        <v>26000000</v>
      </c>
      <c r="M11" s="2" t="s">
        <v>115</v>
      </c>
      <c r="N11" s="20" t="s">
        <v>41</v>
      </c>
      <c r="O11" s="22">
        <v>41122</v>
      </c>
      <c r="P11" s="20" t="s">
        <v>80</v>
      </c>
      <c r="Q11" s="22">
        <v>41213</v>
      </c>
      <c r="R11" s="20" t="s">
        <v>80</v>
      </c>
      <c r="S11" s="91" t="s">
        <v>119</v>
      </c>
      <c r="T11" s="24" t="s">
        <v>120</v>
      </c>
      <c r="U11" s="23" t="s">
        <v>121</v>
      </c>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row>
    <row r="12" spans="2:47" ht="82.5" customHeight="1" x14ac:dyDescent="0.25">
      <c r="B12" s="4" t="s">
        <v>5</v>
      </c>
      <c r="C12" s="143" t="s">
        <v>122</v>
      </c>
      <c r="D12" s="144"/>
      <c r="E12" s="144"/>
      <c r="F12" s="144"/>
      <c r="G12" s="145"/>
      <c r="H12" s="54" t="s">
        <v>80</v>
      </c>
      <c r="I12" s="89" t="s">
        <v>80</v>
      </c>
      <c r="J12" s="89">
        <v>4557247</v>
      </c>
      <c r="K12" s="9">
        <v>1</v>
      </c>
      <c r="L12" s="14">
        <f t="shared" si="0"/>
        <v>4557247</v>
      </c>
      <c r="M12" s="2" t="s">
        <v>115</v>
      </c>
      <c r="N12" s="20" t="s">
        <v>41</v>
      </c>
      <c r="O12" s="22">
        <v>40693</v>
      </c>
      <c r="P12" s="20" t="s">
        <v>80</v>
      </c>
      <c r="Q12" s="22">
        <v>40889</v>
      </c>
      <c r="R12" s="20" t="s">
        <v>80</v>
      </c>
      <c r="S12" s="91" t="s">
        <v>119</v>
      </c>
      <c r="T12" s="24" t="s">
        <v>120</v>
      </c>
      <c r="U12" s="23" t="s">
        <v>121</v>
      </c>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row>
    <row r="13" spans="2:47" ht="100.5" customHeight="1" x14ac:dyDescent="0.25">
      <c r="B13" s="4" t="s">
        <v>6</v>
      </c>
      <c r="C13" s="143" t="s">
        <v>123</v>
      </c>
      <c r="D13" s="144"/>
      <c r="E13" s="144"/>
      <c r="F13" s="144"/>
      <c r="G13" s="145"/>
      <c r="H13" s="54" t="s">
        <v>80</v>
      </c>
      <c r="I13" s="89" t="s">
        <v>80</v>
      </c>
      <c r="J13" s="90">
        <v>115770553</v>
      </c>
      <c r="K13" s="9">
        <v>1</v>
      </c>
      <c r="L13" s="14">
        <f t="shared" si="0"/>
        <v>115770553</v>
      </c>
      <c r="M13" s="2" t="s">
        <v>115</v>
      </c>
      <c r="N13" s="20" t="s">
        <v>41</v>
      </c>
      <c r="O13" s="22">
        <v>41548</v>
      </c>
      <c r="P13" s="20" t="s">
        <v>80</v>
      </c>
      <c r="Q13" s="22">
        <v>41670</v>
      </c>
      <c r="R13" s="20" t="s">
        <v>80</v>
      </c>
      <c r="S13" s="91" t="s">
        <v>119</v>
      </c>
      <c r="T13" s="24" t="s">
        <v>120</v>
      </c>
      <c r="U13" s="23" t="s">
        <v>121</v>
      </c>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row>
    <row r="14" spans="2:47" ht="48" customHeight="1" x14ac:dyDescent="0.25">
      <c r="B14" s="4" t="s">
        <v>29</v>
      </c>
      <c r="C14" s="150"/>
      <c r="D14" s="150"/>
      <c r="E14" s="150"/>
      <c r="F14" s="150"/>
      <c r="G14" s="150"/>
      <c r="H14" s="2"/>
      <c r="I14" s="2"/>
      <c r="J14" s="8"/>
      <c r="K14" s="9"/>
      <c r="L14" s="14">
        <f t="shared" si="0"/>
        <v>0</v>
      </c>
      <c r="M14" s="12"/>
      <c r="N14" s="12"/>
      <c r="O14" s="12"/>
      <c r="P14" s="12"/>
      <c r="Q14" s="12"/>
      <c r="R14" s="12"/>
      <c r="S14" s="12"/>
      <c r="T14" s="12"/>
      <c r="U14" s="12"/>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row>
    <row r="15" spans="2:47" ht="48" customHeight="1" x14ac:dyDescent="0.25">
      <c r="B15" s="4" t="s">
        <v>30</v>
      </c>
      <c r="C15" s="150"/>
      <c r="D15" s="150"/>
      <c r="E15" s="150"/>
      <c r="F15" s="150"/>
      <c r="G15" s="150"/>
      <c r="H15" s="2"/>
      <c r="I15" s="2"/>
      <c r="J15" s="8"/>
      <c r="K15" s="9"/>
      <c r="L15" s="14">
        <f t="shared" si="0"/>
        <v>0</v>
      </c>
      <c r="M15" s="12"/>
      <c r="N15" s="12"/>
      <c r="O15" s="12"/>
      <c r="P15" s="12"/>
      <c r="Q15" s="12"/>
      <c r="R15" s="12"/>
      <c r="S15" s="12"/>
      <c r="T15" s="12"/>
      <c r="U15" s="12"/>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row>
    <row r="16" spans="2:47" x14ac:dyDescent="0.25">
      <c r="B16" s="3"/>
      <c r="C16" s="3"/>
      <c r="D16" s="3"/>
      <c r="E16" s="3"/>
      <c r="F16" s="3"/>
      <c r="G16" s="3"/>
      <c r="H16" s="3"/>
      <c r="I16" s="3"/>
      <c r="J16" s="3"/>
      <c r="K16" s="3"/>
      <c r="L16" s="7">
        <f>SUM(L10:L15)</f>
        <v>240669273</v>
      </c>
      <c r="M16" s="3"/>
      <c r="N16" s="3"/>
      <c r="O16" s="3"/>
      <c r="P16" s="3"/>
      <c r="Q16" s="3"/>
      <c r="R16" s="3"/>
      <c r="S16" s="3"/>
      <c r="T16" s="3"/>
      <c r="U16" s="3"/>
      <c r="V16" s="3"/>
      <c r="W16" s="3"/>
      <c r="X16" s="3"/>
      <c r="Y16" s="3"/>
      <c r="Z16" s="3"/>
      <c r="AA16" s="3"/>
      <c r="AB16" s="3"/>
      <c r="AC16" s="3"/>
      <c r="AD16" s="3"/>
      <c r="AE16" s="3"/>
      <c r="AF16" s="3"/>
      <c r="AG16" s="3"/>
      <c r="AH16" s="3"/>
    </row>
    <row r="17" spans="2:37" x14ac:dyDescent="0.25">
      <c r="B17" s="137" t="s">
        <v>21</v>
      </c>
      <c r="C17" s="137"/>
      <c r="D17" s="137"/>
      <c r="E17" s="137"/>
      <c r="F17" s="3"/>
      <c r="G17" s="3"/>
      <c r="H17" s="3"/>
      <c r="I17" s="3"/>
      <c r="J17" s="3"/>
      <c r="K17" s="3"/>
      <c r="L17" s="11"/>
      <c r="M17" s="3"/>
      <c r="N17" s="3"/>
      <c r="O17" s="3"/>
      <c r="P17" s="3"/>
      <c r="Q17" s="3"/>
      <c r="R17" s="3"/>
      <c r="S17" s="3"/>
      <c r="T17" s="3"/>
      <c r="U17" s="3"/>
      <c r="V17" s="3"/>
      <c r="W17" s="3"/>
      <c r="X17" s="3"/>
      <c r="Y17" s="3"/>
      <c r="Z17" s="3"/>
      <c r="AA17" s="3"/>
      <c r="AB17" s="3"/>
      <c r="AC17" s="3"/>
      <c r="AD17" s="3"/>
      <c r="AE17" s="3"/>
      <c r="AF17" s="3"/>
      <c r="AG17" s="3"/>
      <c r="AH17" s="3"/>
      <c r="AI17" s="3"/>
      <c r="AJ17" s="3"/>
      <c r="AK17" s="3"/>
    </row>
    <row r="18" spans="2:37" x14ac:dyDescent="0.25">
      <c r="B18" s="3"/>
      <c r="C18" s="3"/>
      <c r="D18" s="3"/>
      <c r="E18" s="3"/>
      <c r="F18" s="3"/>
      <c r="G18" s="3"/>
      <c r="H18" s="3"/>
      <c r="I18" s="3"/>
      <c r="J18" s="3"/>
      <c r="K18" s="3" t="s">
        <v>40</v>
      </c>
      <c r="L18" s="51">
        <v>63567680</v>
      </c>
      <c r="M18" s="3" t="s">
        <v>36</v>
      </c>
      <c r="N18" s="3"/>
      <c r="O18" s="3"/>
      <c r="P18" s="3"/>
      <c r="Q18" s="3"/>
      <c r="R18" s="3"/>
      <c r="S18" s="3"/>
      <c r="T18" s="3"/>
      <c r="U18" s="3"/>
      <c r="V18" s="3"/>
      <c r="W18" s="3"/>
      <c r="X18" s="3"/>
      <c r="Y18" s="3"/>
      <c r="Z18" s="3"/>
      <c r="AA18" s="3"/>
      <c r="AB18" s="3"/>
      <c r="AC18" s="3"/>
      <c r="AD18" s="3"/>
      <c r="AE18" s="3"/>
      <c r="AF18" s="3"/>
      <c r="AG18" s="3"/>
      <c r="AH18" s="3"/>
      <c r="AI18" s="3"/>
      <c r="AJ18" s="3"/>
      <c r="AK18" s="3"/>
    </row>
    <row r="19" spans="2:37" ht="15.75" x14ac:dyDescent="0.25">
      <c r="B19" s="31" t="s">
        <v>33</v>
      </c>
      <c r="C19" s="31"/>
      <c r="D19" s="49" t="s">
        <v>9</v>
      </c>
      <c r="E19" s="3"/>
      <c r="F19" s="3"/>
      <c r="G19" s="3"/>
      <c r="H19" s="3"/>
      <c r="I19" s="3"/>
      <c r="J19" s="3"/>
      <c r="K19" s="1" t="s">
        <v>56</v>
      </c>
      <c r="L19" s="84" t="s">
        <v>86</v>
      </c>
      <c r="M19" s="3"/>
      <c r="N19" s="3"/>
      <c r="O19" s="3"/>
      <c r="P19" s="3"/>
      <c r="Q19" s="3"/>
      <c r="R19" s="3"/>
      <c r="S19" s="3"/>
      <c r="T19" s="3"/>
      <c r="U19" s="3"/>
      <c r="V19" s="3"/>
      <c r="W19" s="3"/>
      <c r="X19" s="3"/>
      <c r="Y19" s="3"/>
      <c r="Z19" s="3"/>
      <c r="AA19" s="3"/>
      <c r="AB19" s="3"/>
      <c r="AC19" s="3"/>
      <c r="AD19" s="3"/>
      <c r="AE19" s="3"/>
      <c r="AF19" s="3"/>
      <c r="AG19" s="3"/>
      <c r="AH19" s="3"/>
      <c r="AI19" s="3"/>
      <c r="AJ19" s="3"/>
      <c r="AK19" s="3"/>
    </row>
    <row r="20" spans="2:37" ht="43.5" customHeight="1" x14ac:dyDescent="0.25">
      <c r="B20" s="146" t="s">
        <v>58</v>
      </c>
      <c r="C20" s="146"/>
      <c r="D20" s="88" t="s">
        <v>86</v>
      </c>
      <c r="E20" s="3"/>
      <c r="F20" s="3"/>
      <c r="G20" s="3"/>
      <c r="H20" s="3"/>
      <c r="I20" s="3"/>
      <c r="J20" s="3"/>
      <c r="M20" s="3"/>
      <c r="N20" s="3"/>
      <c r="O20" s="3"/>
      <c r="P20" s="3"/>
      <c r="Q20" s="3"/>
      <c r="R20" s="3"/>
      <c r="S20" s="3"/>
      <c r="T20" s="3"/>
      <c r="U20" s="3"/>
      <c r="V20" s="3"/>
      <c r="W20" s="3"/>
      <c r="X20" s="3"/>
      <c r="Y20" s="3"/>
      <c r="Z20" s="3"/>
      <c r="AA20" s="3"/>
      <c r="AB20" s="3"/>
      <c r="AC20" s="3"/>
      <c r="AD20" s="3"/>
      <c r="AE20" s="3"/>
      <c r="AF20" s="3"/>
      <c r="AG20" s="3"/>
      <c r="AH20" s="3"/>
      <c r="AI20" s="3"/>
      <c r="AJ20" s="3"/>
      <c r="AK20" s="3"/>
    </row>
    <row r="21" spans="2:37" ht="30.6" customHeight="1" x14ac:dyDescent="0.25">
      <c r="B21" s="146" t="s">
        <v>59</v>
      </c>
      <c r="C21" s="146"/>
      <c r="D21" s="88" t="s">
        <v>86</v>
      </c>
      <c r="E21" s="3"/>
      <c r="F21" s="3"/>
      <c r="G21" s="3"/>
      <c r="H21" s="3"/>
      <c r="I21" s="3"/>
      <c r="J21" s="3"/>
      <c r="M21" s="3"/>
      <c r="N21" s="3"/>
      <c r="O21" s="3"/>
      <c r="P21" s="3"/>
      <c r="Q21" s="3"/>
      <c r="R21" s="3"/>
      <c r="S21" s="3"/>
      <c r="T21" s="3"/>
      <c r="U21" s="3"/>
      <c r="V21" s="3"/>
      <c r="W21" s="3"/>
      <c r="X21" s="3"/>
      <c r="Y21" s="3"/>
      <c r="Z21" s="3"/>
      <c r="AA21" s="3"/>
      <c r="AB21" s="3"/>
      <c r="AC21" s="3"/>
      <c r="AD21" s="3"/>
      <c r="AE21" s="3"/>
      <c r="AF21" s="3"/>
      <c r="AG21" s="3"/>
      <c r="AH21" s="3"/>
      <c r="AI21" s="3"/>
      <c r="AJ21" s="3"/>
      <c r="AK21" s="3"/>
    </row>
    <row r="22" spans="2:37" ht="47.1" customHeight="1" x14ac:dyDescent="0.25">
      <c r="B22" s="146" t="s">
        <v>34</v>
      </c>
      <c r="C22" s="146"/>
      <c r="D22" s="88" t="s">
        <v>86</v>
      </c>
      <c r="E22" s="3"/>
      <c r="F22" s="3"/>
      <c r="G22" s="3"/>
      <c r="H22" s="3"/>
      <c r="I22" s="3"/>
      <c r="J22" s="3"/>
      <c r="K22" s="3" t="s">
        <v>55</v>
      </c>
      <c r="L22" s="11">
        <f>+L18*80%</f>
        <v>50854144</v>
      </c>
      <c r="M22" s="3"/>
      <c r="N22" s="3"/>
      <c r="O22" s="3"/>
      <c r="P22" s="3"/>
      <c r="Q22" s="3"/>
      <c r="R22" s="3"/>
      <c r="S22" s="3"/>
      <c r="T22" s="3"/>
      <c r="U22" s="3"/>
      <c r="V22" s="3"/>
      <c r="W22" s="3"/>
      <c r="X22" s="3"/>
      <c r="Y22" s="3"/>
      <c r="Z22" s="3"/>
      <c r="AA22" s="3"/>
      <c r="AB22" s="3"/>
      <c r="AC22" s="3"/>
      <c r="AD22" s="3"/>
      <c r="AE22" s="3"/>
      <c r="AF22" s="3"/>
      <c r="AG22" s="3"/>
      <c r="AH22" s="3"/>
      <c r="AI22" s="3"/>
      <c r="AJ22" s="3"/>
      <c r="AK22" s="3"/>
    </row>
    <row r="23" spans="2:37" ht="38.450000000000003" customHeight="1" x14ac:dyDescent="0.25">
      <c r="B23" s="146" t="s">
        <v>37</v>
      </c>
      <c r="C23" s="146"/>
      <c r="D23" s="88" t="s">
        <v>86</v>
      </c>
      <c r="E23" s="3"/>
      <c r="F23" s="3"/>
      <c r="G23" s="3"/>
      <c r="H23" s="3"/>
      <c r="I23" s="3"/>
      <c r="J23" s="3"/>
      <c r="K23" s="3" t="s">
        <v>57</v>
      </c>
      <c r="L23" s="3"/>
      <c r="M23" s="3"/>
      <c r="N23" s="3"/>
      <c r="O23" s="3"/>
      <c r="P23" s="3"/>
      <c r="Q23" s="3"/>
      <c r="R23" s="3"/>
      <c r="S23" s="3"/>
      <c r="T23" s="3"/>
      <c r="U23" s="3"/>
      <c r="V23" s="3"/>
      <c r="W23" s="3"/>
      <c r="X23" s="3"/>
      <c r="Y23" s="3"/>
      <c r="Z23" s="3"/>
      <c r="AA23" s="3"/>
      <c r="AB23" s="3"/>
      <c r="AC23" s="3"/>
      <c r="AD23" s="3"/>
      <c r="AE23" s="3"/>
      <c r="AF23" s="3"/>
      <c r="AG23" s="3"/>
      <c r="AH23" s="3"/>
      <c r="AI23" s="3"/>
      <c r="AJ23" s="3"/>
      <c r="AK23" s="3"/>
    </row>
    <row r="24" spans="2:37" ht="47.1" customHeight="1" x14ac:dyDescent="0.25">
      <c r="B24" s="146" t="s">
        <v>60</v>
      </c>
      <c r="C24" s="146"/>
      <c r="D24" s="88" t="s">
        <v>86</v>
      </c>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2:37" ht="47.1" customHeight="1" x14ac:dyDescent="0.25">
      <c r="B25" s="146" t="s">
        <v>61</v>
      </c>
      <c r="C25" s="146"/>
      <c r="D25" s="88" t="s">
        <v>86</v>
      </c>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2:37" ht="47.1" customHeight="1" x14ac:dyDescent="0.25">
      <c r="B26" s="146" t="s">
        <v>62</v>
      </c>
      <c r="C26" s="146"/>
      <c r="D26" s="88" t="s">
        <v>86</v>
      </c>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2:37" ht="47.1" customHeight="1" x14ac:dyDescent="0.25">
      <c r="B27" s="146" t="s">
        <v>63</v>
      </c>
      <c r="C27" s="146"/>
      <c r="D27" s="45"/>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2:37" ht="45.6" customHeight="1" x14ac:dyDescent="0.25">
      <c r="B28" s="146" t="s">
        <v>64</v>
      </c>
      <c r="C28" s="146"/>
      <c r="D28" s="45"/>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2:37" x14ac:dyDescent="0.25">
      <c r="B29" s="47"/>
      <c r="C29" s="47"/>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2:37" s="3" customFormat="1" x14ac:dyDescent="0.25">
      <c r="B30" s="139" t="s">
        <v>65</v>
      </c>
      <c r="C30" s="139"/>
      <c r="D30" s="139"/>
      <c r="E30" s="139"/>
      <c r="F30" s="139"/>
      <c r="G30" s="139"/>
    </row>
    <row r="31" spans="2:37" s="3" customFormat="1" x14ac:dyDescent="0.25">
      <c r="B31" s="140" t="s">
        <v>66</v>
      </c>
      <c r="C31" s="140"/>
      <c r="D31" s="140"/>
      <c r="E31" s="140"/>
      <c r="F31" s="140"/>
      <c r="G31" s="140"/>
    </row>
    <row r="32" spans="2:37" s="3" customFormat="1" x14ac:dyDescent="0.25"/>
    <row r="33" spans="3:4" s="3" customFormat="1" ht="57.95" customHeight="1" x14ac:dyDescent="0.25">
      <c r="C33" s="52" t="s">
        <v>31</v>
      </c>
      <c r="D33" s="45"/>
    </row>
    <row r="34" spans="3:4" s="3" customFormat="1" x14ac:dyDescent="0.25"/>
    <row r="35" spans="3:4" s="3" customFormat="1" x14ac:dyDescent="0.25"/>
    <row r="36" spans="3:4" s="3" customFormat="1" x14ac:dyDescent="0.25"/>
    <row r="37" spans="3:4" s="3" customFormat="1" x14ac:dyDescent="0.25"/>
    <row r="38" spans="3:4" s="3" customFormat="1" x14ac:dyDescent="0.25"/>
    <row r="39" spans="3:4" s="3" customFormat="1" x14ac:dyDescent="0.25"/>
    <row r="40" spans="3:4" s="3" customFormat="1" x14ac:dyDescent="0.25"/>
    <row r="41" spans="3:4" s="3" customFormat="1" x14ac:dyDescent="0.25"/>
    <row r="42" spans="3:4" s="3" customFormat="1" x14ac:dyDescent="0.25"/>
    <row r="43" spans="3:4" s="3" customFormat="1" x14ac:dyDescent="0.25"/>
    <row r="44" spans="3:4" s="3" customFormat="1" x14ac:dyDescent="0.25"/>
    <row r="45" spans="3:4" s="3" customFormat="1" x14ac:dyDescent="0.25"/>
    <row r="46" spans="3:4" s="3" customFormat="1" x14ac:dyDescent="0.25"/>
    <row r="47" spans="3:4" s="3" customFormat="1" x14ac:dyDescent="0.25"/>
    <row r="48" spans="3:4" s="3" customFormat="1" x14ac:dyDescent="0.25"/>
    <row r="49" spans="2:47" s="3" customFormat="1" x14ac:dyDescent="0.25"/>
    <row r="50" spans="2:47" s="3" customFormat="1" x14ac:dyDescent="0.25"/>
    <row r="51" spans="2:47" s="3" customFormat="1" x14ac:dyDescent="0.25"/>
    <row r="52" spans="2:47" s="3" customFormat="1" x14ac:dyDescent="0.25"/>
    <row r="53" spans="2:47" s="3" customFormat="1" x14ac:dyDescent="0.25"/>
    <row r="54" spans="2:47" ht="60" x14ac:dyDescent="0.25">
      <c r="B54" s="49" t="s">
        <v>22</v>
      </c>
      <c r="C54" s="142" t="s">
        <v>8</v>
      </c>
      <c r="D54" s="142"/>
      <c r="E54" s="142"/>
      <c r="F54" s="142"/>
      <c r="G54" s="142"/>
      <c r="H54" s="6" t="s">
        <v>68</v>
      </c>
      <c r="I54" s="6" t="s">
        <v>10</v>
      </c>
      <c r="J54" s="6" t="s">
        <v>15</v>
      </c>
      <c r="K54" s="6" t="s">
        <v>16</v>
      </c>
      <c r="L54" s="6" t="s">
        <v>17</v>
      </c>
      <c r="M54" s="6" t="s">
        <v>11</v>
      </c>
      <c r="N54" s="6" t="s">
        <v>12</v>
      </c>
      <c r="O54" s="6" t="s">
        <v>13</v>
      </c>
      <c r="P54" s="6" t="s">
        <v>124</v>
      </c>
      <c r="Q54" s="6" t="s">
        <v>14</v>
      </c>
      <c r="R54" s="6" t="s">
        <v>125</v>
      </c>
      <c r="S54" s="6" t="s">
        <v>18</v>
      </c>
      <c r="T54" s="6" t="s">
        <v>19</v>
      </c>
      <c r="U54" s="6" t="s">
        <v>20</v>
      </c>
      <c r="V54" s="10" t="s">
        <v>137</v>
      </c>
      <c r="W54" s="10"/>
      <c r="X54" s="10"/>
      <c r="Y54" s="10"/>
      <c r="Z54" s="10"/>
      <c r="AA54" s="10"/>
      <c r="AB54" s="10"/>
      <c r="AC54" s="10"/>
      <c r="AD54" s="3"/>
      <c r="AE54" s="3"/>
      <c r="AF54" s="3"/>
      <c r="AG54" s="3"/>
      <c r="AH54" s="3"/>
      <c r="AI54" s="3"/>
      <c r="AJ54" s="3"/>
      <c r="AK54" s="3"/>
      <c r="AL54" s="3"/>
      <c r="AM54" s="3"/>
      <c r="AN54" s="3"/>
      <c r="AO54" s="3"/>
      <c r="AP54" s="3"/>
      <c r="AQ54" s="3"/>
      <c r="AR54" s="3"/>
      <c r="AS54" s="3"/>
      <c r="AT54" s="3"/>
      <c r="AU54" s="3"/>
    </row>
    <row r="55" spans="2:47" ht="200.45" customHeight="1" x14ac:dyDescent="0.25">
      <c r="B55" s="4" t="s">
        <v>3</v>
      </c>
      <c r="C55" s="143" t="s">
        <v>126</v>
      </c>
      <c r="D55" s="144"/>
      <c r="E55" s="144"/>
      <c r="F55" s="144"/>
      <c r="G55" s="145"/>
      <c r="H55" s="54" t="s">
        <v>80</v>
      </c>
      <c r="I55" s="54" t="s">
        <v>80</v>
      </c>
      <c r="J55" s="32">
        <v>45240000</v>
      </c>
      <c r="K55" s="9">
        <v>1</v>
      </c>
      <c r="L55" s="14">
        <f t="shared" ref="L55" si="1">+J55</f>
        <v>45240000</v>
      </c>
      <c r="M55" s="92" t="s">
        <v>127</v>
      </c>
      <c r="N55" s="20" t="s">
        <v>41</v>
      </c>
      <c r="O55" s="22">
        <v>41289</v>
      </c>
      <c r="P55" s="20" t="s">
        <v>80</v>
      </c>
      <c r="Q55" s="22">
        <v>41373</v>
      </c>
      <c r="R55" s="20" t="s">
        <v>80</v>
      </c>
      <c r="S55" s="91" t="s">
        <v>128</v>
      </c>
      <c r="T55" s="21" t="s">
        <v>129</v>
      </c>
      <c r="U55" s="23" t="s">
        <v>130</v>
      </c>
      <c r="V55" s="3">
        <v>2</v>
      </c>
      <c r="W55" s="3"/>
      <c r="X55" s="3"/>
      <c r="Y55" s="3"/>
      <c r="Z55" s="3"/>
      <c r="AA55" s="3"/>
      <c r="AB55" s="3"/>
      <c r="AC55" s="3"/>
      <c r="AD55" s="3"/>
      <c r="AE55" s="3"/>
      <c r="AF55" s="3"/>
      <c r="AG55" s="3"/>
      <c r="AH55" s="3"/>
      <c r="AI55" s="3"/>
      <c r="AJ55" s="3"/>
      <c r="AK55" s="3"/>
      <c r="AL55" s="3"/>
      <c r="AM55" s="3"/>
      <c r="AN55" s="3"/>
      <c r="AO55" s="3"/>
      <c r="AP55" s="3"/>
      <c r="AQ55" s="3"/>
      <c r="AR55" s="3"/>
      <c r="AS55" s="3"/>
      <c r="AT55" s="3"/>
      <c r="AU55" s="3"/>
    </row>
    <row r="56" spans="2:47" ht="120.95" customHeight="1" x14ac:dyDescent="0.25">
      <c r="B56" s="4" t="s">
        <v>4</v>
      </c>
      <c r="C56" s="143" t="s">
        <v>131</v>
      </c>
      <c r="D56" s="144"/>
      <c r="E56" s="144"/>
      <c r="F56" s="144"/>
      <c r="G56" s="145"/>
      <c r="H56" s="54" t="s">
        <v>80</v>
      </c>
      <c r="I56" s="54" t="s">
        <v>80</v>
      </c>
      <c r="J56" s="8">
        <v>73120697</v>
      </c>
      <c r="K56" s="9">
        <v>1</v>
      </c>
      <c r="L56" s="14">
        <f>+J56</f>
        <v>73120697</v>
      </c>
      <c r="M56" s="2" t="s">
        <v>115</v>
      </c>
      <c r="N56" s="20" t="s">
        <v>41</v>
      </c>
      <c r="O56" s="22">
        <v>41064</v>
      </c>
      <c r="P56" s="20" t="s">
        <v>80</v>
      </c>
      <c r="Q56" s="22">
        <v>41247</v>
      </c>
      <c r="R56" s="20" t="s">
        <v>80</v>
      </c>
      <c r="S56" s="91" t="s">
        <v>119</v>
      </c>
      <c r="T56" s="24" t="s">
        <v>120</v>
      </c>
      <c r="U56" s="23" t="s">
        <v>121</v>
      </c>
      <c r="V56" s="3">
        <v>6</v>
      </c>
      <c r="W56" s="3"/>
      <c r="X56" s="3"/>
      <c r="Y56" s="3"/>
      <c r="Z56" s="3"/>
      <c r="AA56" s="3"/>
      <c r="AB56" s="3"/>
      <c r="AC56" s="3"/>
      <c r="AD56" s="3"/>
      <c r="AE56" s="3"/>
      <c r="AF56" s="3"/>
      <c r="AG56" s="3"/>
      <c r="AH56" s="3"/>
      <c r="AI56" s="3"/>
      <c r="AJ56" s="3"/>
      <c r="AK56" s="3"/>
      <c r="AL56" s="3"/>
      <c r="AM56" s="3"/>
      <c r="AN56" s="3"/>
      <c r="AO56" s="3"/>
      <c r="AP56" s="3"/>
      <c r="AQ56" s="3"/>
      <c r="AR56" s="3"/>
      <c r="AS56" s="3"/>
      <c r="AT56" s="3"/>
      <c r="AU56" s="3"/>
    </row>
    <row r="57" spans="2:47" ht="105.6" customHeight="1" x14ac:dyDescent="0.25">
      <c r="B57" s="4" t="s">
        <v>5</v>
      </c>
      <c r="C57" s="143" t="s">
        <v>134</v>
      </c>
      <c r="D57" s="144"/>
      <c r="E57" s="144"/>
      <c r="F57" s="144"/>
      <c r="G57" s="145"/>
      <c r="H57" s="54" t="s">
        <v>80</v>
      </c>
      <c r="I57" s="54" t="s">
        <v>80</v>
      </c>
      <c r="J57" s="8">
        <v>16936611</v>
      </c>
      <c r="K57" s="9">
        <v>1</v>
      </c>
      <c r="L57" s="14">
        <f>+J57</f>
        <v>16936611</v>
      </c>
      <c r="M57" s="2" t="s">
        <v>115</v>
      </c>
      <c r="N57" s="20" t="s">
        <v>41</v>
      </c>
      <c r="O57" s="22">
        <v>40940</v>
      </c>
      <c r="P57" s="20" t="s">
        <v>132</v>
      </c>
      <c r="Q57" s="22">
        <v>41031</v>
      </c>
      <c r="R57" s="20" t="s">
        <v>80</v>
      </c>
      <c r="S57" s="91" t="s">
        <v>119</v>
      </c>
      <c r="T57" s="24" t="s">
        <v>120</v>
      </c>
      <c r="U57" s="23" t="s">
        <v>121</v>
      </c>
      <c r="V57" s="3">
        <v>6</v>
      </c>
      <c r="W57" s="3"/>
      <c r="X57" s="3"/>
      <c r="Y57" s="3"/>
      <c r="Z57" s="3"/>
      <c r="AA57" s="3"/>
      <c r="AB57" s="3"/>
      <c r="AC57" s="3"/>
      <c r="AD57" s="3"/>
      <c r="AE57" s="3"/>
      <c r="AF57" s="3"/>
      <c r="AG57" s="3"/>
      <c r="AH57" s="3"/>
      <c r="AI57" s="3"/>
      <c r="AJ57" s="3"/>
      <c r="AK57" s="3"/>
      <c r="AL57" s="3"/>
      <c r="AM57" s="3"/>
      <c r="AN57" s="3"/>
      <c r="AO57" s="3"/>
      <c r="AP57" s="3"/>
      <c r="AQ57" s="3"/>
      <c r="AR57" s="3"/>
      <c r="AS57" s="3"/>
      <c r="AT57" s="3"/>
      <c r="AU57" s="3"/>
    </row>
    <row r="58" spans="2:47" ht="48" customHeight="1" x14ac:dyDescent="0.25">
      <c r="B58" s="4" t="s">
        <v>6</v>
      </c>
      <c r="C58" s="143" t="s">
        <v>135</v>
      </c>
      <c r="D58" s="144"/>
      <c r="E58" s="144"/>
      <c r="F58" s="144"/>
      <c r="G58" s="145"/>
      <c r="H58" s="54" t="s">
        <v>80</v>
      </c>
      <c r="I58" s="54" t="s">
        <v>80</v>
      </c>
      <c r="J58" s="8">
        <v>20300000</v>
      </c>
      <c r="K58" s="9">
        <v>1</v>
      </c>
      <c r="L58" s="14">
        <f>+J58</f>
        <v>20300000</v>
      </c>
      <c r="M58" s="2" t="s">
        <v>115</v>
      </c>
      <c r="N58" s="20" t="s">
        <v>41</v>
      </c>
      <c r="O58" s="22">
        <v>41183</v>
      </c>
      <c r="P58" s="20" t="s">
        <v>80</v>
      </c>
      <c r="Q58" s="22">
        <v>41246</v>
      </c>
      <c r="R58" s="20" t="s">
        <v>80</v>
      </c>
      <c r="S58" s="91" t="s">
        <v>119</v>
      </c>
      <c r="T58" s="24" t="s">
        <v>120</v>
      </c>
      <c r="U58" s="23" t="s">
        <v>121</v>
      </c>
      <c r="V58" s="3">
        <v>7</v>
      </c>
      <c r="W58" s="3"/>
      <c r="X58" s="3"/>
      <c r="Y58" s="3"/>
      <c r="Z58" s="3"/>
      <c r="AA58" s="3"/>
      <c r="AB58" s="3"/>
      <c r="AC58" s="3"/>
      <c r="AD58" s="3"/>
      <c r="AE58" s="3"/>
      <c r="AF58" s="3"/>
      <c r="AG58" s="3"/>
      <c r="AH58" s="3"/>
      <c r="AI58" s="3"/>
      <c r="AJ58" s="3"/>
      <c r="AK58" s="3"/>
      <c r="AL58" s="3"/>
      <c r="AM58" s="3"/>
      <c r="AN58" s="3"/>
      <c r="AO58" s="3"/>
      <c r="AP58" s="3"/>
      <c r="AQ58" s="3"/>
      <c r="AR58" s="3"/>
      <c r="AS58" s="3"/>
      <c r="AT58" s="3"/>
      <c r="AU58" s="3"/>
    </row>
    <row r="59" spans="2:47" ht="48" customHeight="1" x14ac:dyDescent="0.25">
      <c r="B59" s="4" t="s">
        <v>29</v>
      </c>
      <c r="C59" s="143" t="s">
        <v>136</v>
      </c>
      <c r="D59" s="144"/>
      <c r="E59" s="144"/>
      <c r="F59" s="144"/>
      <c r="G59" s="145"/>
      <c r="H59" s="54" t="s">
        <v>80</v>
      </c>
      <c r="I59" s="54" t="s">
        <v>80</v>
      </c>
      <c r="J59" s="8">
        <v>30000000</v>
      </c>
      <c r="K59" s="9">
        <v>1</v>
      </c>
      <c r="L59" s="14">
        <f>+J59</f>
        <v>30000000</v>
      </c>
      <c r="M59" s="2" t="s">
        <v>115</v>
      </c>
      <c r="N59" s="20" t="s">
        <v>41</v>
      </c>
      <c r="O59" s="22">
        <v>41411</v>
      </c>
      <c r="P59" s="22" t="s">
        <v>80</v>
      </c>
      <c r="Q59" s="22">
        <v>41535</v>
      </c>
      <c r="R59" s="20" t="s">
        <v>80</v>
      </c>
      <c r="S59" s="91" t="s">
        <v>119</v>
      </c>
      <c r="T59" s="24" t="s">
        <v>120</v>
      </c>
      <c r="U59" s="23" t="s">
        <v>121</v>
      </c>
      <c r="V59" s="3">
        <v>4</v>
      </c>
      <c r="W59" s="3"/>
      <c r="X59" s="3"/>
      <c r="Y59" s="3"/>
      <c r="Z59" s="3"/>
      <c r="AA59" s="3"/>
      <c r="AB59" s="3"/>
      <c r="AC59" s="3"/>
      <c r="AD59" s="3"/>
      <c r="AE59" s="3"/>
      <c r="AF59" s="3"/>
      <c r="AG59" s="3"/>
      <c r="AH59" s="3"/>
      <c r="AI59" s="3"/>
      <c r="AJ59" s="3"/>
      <c r="AK59" s="3"/>
      <c r="AL59" s="3"/>
      <c r="AM59" s="3"/>
      <c r="AN59" s="3"/>
      <c r="AO59" s="3"/>
      <c r="AP59" s="3"/>
      <c r="AQ59" s="3"/>
      <c r="AR59" s="3"/>
      <c r="AS59" s="3"/>
      <c r="AT59" s="3"/>
      <c r="AU59" s="3"/>
    </row>
    <row r="60" spans="2:47" ht="107.45" customHeight="1" x14ac:dyDescent="0.25">
      <c r="B60" s="4" t="s">
        <v>30</v>
      </c>
      <c r="C60" s="143" t="s">
        <v>131</v>
      </c>
      <c r="D60" s="144"/>
      <c r="E60" s="144"/>
      <c r="F60" s="144"/>
      <c r="G60" s="145"/>
      <c r="H60" s="54" t="s">
        <v>80</v>
      </c>
      <c r="I60" s="54" t="s">
        <v>80</v>
      </c>
      <c r="J60" s="8">
        <v>73120697</v>
      </c>
      <c r="K60" s="9">
        <v>1</v>
      </c>
      <c r="L60" s="14">
        <f>+J60</f>
        <v>73120697</v>
      </c>
      <c r="M60" s="2" t="s">
        <v>115</v>
      </c>
      <c r="N60" s="20" t="s">
        <v>41</v>
      </c>
      <c r="O60" s="22">
        <v>41064</v>
      </c>
      <c r="P60" s="22" t="s">
        <v>80</v>
      </c>
      <c r="Q60" s="22">
        <v>41247</v>
      </c>
      <c r="R60" s="20" t="s">
        <v>80</v>
      </c>
      <c r="S60" s="91" t="s">
        <v>119</v>
      </c>
      <c r="T60" s="24" t="s">
        <v>120</v>
      </c>
      <c r="U60" s="23" t="s">
        <v>121</v>
      </c>
      <c r="V60" s="3">
        <v>6</v>
      </c>
      <c r="W60" s="3"/>
      <c r="X60" s="3"/>
      <c r="Y60" s="3"/>
      <c r="Z60" s="3"/>
      <c r="AA60" s="3"/>
      <c r="AB60" s="3"/>
      <c r="AC60" s="3"/>
      <c r="AD60" s="3"/>
      <c r="AE60" s="3"/>
      <c r="AF60" s="3"/>
      <c r="AG60" s="3"/>
      <c r="AH60" s="3"/>
      <c r="AI60" s="3"/>
      <c r="AJ60" s="3"/>
      <c r="AK60" s="3"/>
      <c r="AL60" s="3"/>
      <c r="AM60" s="3"/>
      <c r="AN60" s="3"/>
      <c r="AO60" s="3"/>
      <c r="AP60" s="3"/>
      <c r="AQ60" s="3"/>
      <c r="AR60" s="3"/>
      <c r="AS60" s="3"/>
      <c r="AT60" s="3"/>
      <c r="AU60" s="3"/>
    </row>
    <row r="61" spans="2:47" s="3" customFormat="1" x14ac:dyDescent="0.25">
      <c r="I61" s="16"/>
      <c r="V61" s="95">
        <f>SUM(V55:V60)</f>
        <v>31</v>
      </c>
    </row>
    <row r="64" spans="2:47" ht="33.950000000000003" customHeight="1" x14ac:dyDescent="0.25">
      <c r="B64" s="18" t="s">
        <v>67</v>
      </c>
      <c r="F64" s="3"/>
    </row>
    <row r="66" spans="3:5" ht="38.1" customHeight="1" x14ac:dyDescent="0.25">
      <c r="C66" s="25" t="s">
        <v>26</v>
      </c>
      <c r="D66" s="45">
        <v>200</v>
      </c>
      <c r="E66" s="1" t="s">
        <v>138</v>
      </c>
    </row>
    <row r="86" spans="2:9" ht="33.950000000000003" customHeight="1" x14ac:dyDescent="0.25">
      <c r="B86" s="18" t="s">
        <v>69</v>
      </c>
      <c r="H86" s="3"/>
    </row>
    <row r="87" spans="2:9" s="3" customFormat="1" ht="18" customHeight="1" x14ac:dyDescent="0.25">
      <c r="C87" s="17"/>
      <c r="D87" s="17"/>
      <c r="E87" s="17"/>
      <c r="F87" s="17"/>
      <c r="G87" s="17"/>
      <c r="H87" s="17"/>
      <c r="I87" s="17"/>
    </row>
    <row r="88" spans="2:9" s="3" customFormat="1" ht="41.45" customHeight="1" x14ac:dyDescent="0.25">
      <c r="B88" s="17"/>
      <c r="C88" s="25" t="s">
        <v>26</v>
      </c>
      <c r="D88" s="96">
        <v>44157336</v>
      </c>
      <c r="E88" s="1" t="s">
        <v>39</v>
      </c>
      <c r="F88" s="75" t="s">
        <v>55</v>
      </c>
      <c r="G88" s="77">
        <f>+L18*80%</f>
        <v>50854144</v>
      </c>
      <c r="H88" s="17" t="s">
        <v>96</v>
      </c>
      <c r="I88" s="98" t="s">
        <v>132</v>
      </c>
    </row>
    <row r="89" spans="2:9" s="3" customFormat="1" x14ac:dyDescent="0.25"/>
    <row r="90" spans="2:9" s="3" customFormat="1" x14ac:dyDescent="0.25"/>
    <row r="91" spans="2:9" s="3" customFormat="1" x14ac:dyDescent="0.25"/>
    <row r="92" spans="2:9" s="3" customFormat="1" x14ac:dyDescent="0.25"/>
    <row r="93" spans="2:9" s="3" customFormat="1" x14ac:dyDescent="0.25"/>
    <row r="94" spans="2:9" s="3" customFormat="1" x14ac:dyDescent="0.25"/>
    <row r="95" spans="2:9" s="3" customFormat="1" x14ac:dyDescent="0.25"/>
    <row r="96" spans="2:9" s="3" customFormat="1" x14ac:dyDescent="0.25"/>
    <row r="97" s="3" customFormat="1" x14ac:dyDescent="0.25"/>
    <row r="98" s="3" customFormat="1" x14ac:dyDescent="0.25"/>
    <row r="99" s="3" customFormat="1" x14ac:dyDescent="0.25"/>
    <row r="100" s="3" customFormat="1" x14ac:dyDescent="0.25"/>
    <row r="101" s="3" customFormat="1" x14ac:dyDescent="0.25"/>
    <row r="102" s="3" customFormat="1" x14ac:dyDescent="0.25"/>
    <row r="103" s="3" customFormat="1" x14ac:dyDescent="0.25"/>
    <row r="104" s="3" customFormat="1" x14ac:dyDescent="0.25"/>
    <row r="105" s="3" customFormat="1" x14ac:dyDescent="0.25"/>
    <row r="106" s="3" customFormat="1" x14ac:dyDescent="0.25"/>
    <row r="107" s="3" customFormat="1" x14ac:dyDescent="0.25"/>
    <row r="108" s="3" customFormat="1" x14ac:dyDescent="0.25"/>
    <row r="109" s="3" customFormat="1" x14ac:dyDescent="0.25"/>
    <row r="110" s="3" customFormat="1" x14ac:dyDescent="0.25"/>
    <row r="111" s="3" customFormat="1" x14ac:dyDescent="0.25"/>
    <row r="112" s="3" customFormat="1" x14ac:dyDescent="0.25"/>
    <row r="113" spans="2:9" s="3" customFormat="1" x14ac:dyDescent="0.25"/>
    <row r="114" spans="2:9" s="3" customFormat="1" x14ac:dyDescent="0.25"/>
    <row r="115" spans="2:9" s="3" customFormat="1" x14ac:dyDescent="0.25"/>
    <row r="116" spans="2:9" s="3" customFormat="1" x14ac:dyDescent="0.25"/>
    <row r="117" spans="2:9" s="3" customFormat="1" x14ac:dyDescent="0.25">
      <c r="B117" s="140" t="s">
        <v>70</v>
      </c>
      <c r="C117" s="140"/>
      <c r="D117" s="140"/>
      <c r="E117" s="140"/>
      <c r="F117" s="140"/>
      <c r="G117" s="140"/>
    </row>
    <row r="118" spans="2:9" s="3" customFormat="1" x14ac:dyDescent="0.25">
      <c r="B118" s="48"/>
      <c r="C118" s="48"/>
      <c r="D118" s="48"/>
      <c r="E118" s="48"/>
      <c r="F118" s="48"/>
      <c r="G118" s="48"/>
    </row>
    <row r="119" spans="2:9" s="3" customFormat="1" ht="65.45" customHeight="1" x14ac:dyDescent="0.25">
      <c r="C119" s="25" t="s">
        <v>26</v>
      </c>
      <c r="D119" s="36">
        <v>100</v>
      </c>
    </row>
    <row r="120" spans="2:9" s="3" customFormat="1" x14ac:dyDescent="0.25"/>
    <row r="121" spans="2:9" s="3" customFormat="1" ht="18" customHeight="1" x14ac:dyDescent="0.25">
      <c r="B121" s="17"/>
      <c r="C121" s="17"/>
      <c r="D121" s="17"/>
      <c r="E121" s="17"/>
      <c r="F121" s="17"/>
      <c r="G121" s="17"/>
      <c r="H121" s="17"/>
      <c r="I121" s="17"/>
    </row>
    <row r="122" spans="2:9" s="3" customFormat="1" x14ac:dyDescent="0.25"/>
    <row r="123" spans="2:9" s="3" customFormat="1" x14ac:dyDescent="0.25"/>
    <row r="124" spans="2:9" s="3" customFormat="1" ht="15.75" x14ac:dyDescent="0.25">
      <c r="G124" s="97" t="s">
        <v>139</v>
      </c>
    </row>
    <row r="125" spans="2:9" s="3" customFormat="1" x14ac:dyDescent="0.25"/>
    <row r="126" spans="2:9" s="3" customFormat="1" x14ac:dyDescent="0.25"/>
    <row r="127" spans="2:9" s="3" customFormat="1" x14ac:dyDescent="0.25"/>
    <row r="128" spans="2:9" s="3" customFormat="1" x14ac:dyDescent="0.25"/>
    <row r="129" s="3" customFormat="1" x14ac:dyDescent="0.25"/>
    <row r="130" s="3" customFormat="1" x14ac:dyDescent="0.25"/>
    <row r="131" s="3" customFormat="1" x14ac:dyDescent="0.25"/>
    <row r="132" s="3" customFormat="1" x14ac:dyDescent="0.25"/>
    <row r="133" s="3" customFormat="1" x14ac:dyDescent="0.25"/>
    <row r="134" s="3" customFormat="1" x14ac:dyDescent="0.25"/>
    <row r="135" s="3" customFormat="1" x14ac:dyDescent="0.25"/>
    <row r="136" s="3" customFormat="1" x14ac:dyDescent="0.25"/>
    <row r="137" s="3" customFormat="1" x14ac:dyDescent="0.25"/>
    <row r="138" s="3" customFormat="1" x14ac:dyDescent="0.25"/>
    <row r="139" s="3" customFormat="1" x14ac:dyDescent="0.25"/>
    <row r="140" s="3" customFormat="1" x14ac:dyDescent="0.25"/>
    <row r="141" s="3" customFormat="1" x14ac:dyDescent="0.25"/>
    <row r="142" s="3" customFormat="1" x14ac:dyDescent="0.25"/>
    <row r="143" s="3" customFormat="1" x14ac:dyDescent="0.25"/>
    <row r="144" s="3" customFormat="1" x14ac:dyDescent="0.25"/>
    <row r="145" s="3" customFormat="1" x14ac:dyDescent="0.25"/>
    <row r="146" s="3" customFormat="1" x14ac:dyDescent="0.25"/>
    <row r="147" s="3" customFormat="1" x14ac:dyDescent="0.25"/>
    <row r="148" s="3" customFormat="1" x14ac:dyDescent="0.25"/>
    <row r="149" s="3" customFormat="1" x14ac:dyDescent="0.25"/>
    <row r="150" s="3" customFormat="1" x14ac:dyDescent="0.25"/>
  </sheetData>
  <mergeCells count="31">
    <mergeCell ref="C10:G10"/>
    <mergeCell ref="B2:G2"/>
    <mergeCell ref="B3:G3"/>
    <mergeCell ref="B4:G4"/>
    <mergeCell ref="D7:G7"/>
    <mergeCell ref="C9:G9"/>
    <mergeCell ref="B25:C25"/>
    <mergeCell ref="C11:G11"/>
    <mergeCell ref="C12:G12"/>
    <mergeCell ref="C13:G13"/>
    <mergeCell ref="C14:G14"/>
    <mergeCell ref="C15:G15"/>
    <mergeCell ref="B17:E17"/>
    <mergeCell ref="B20:C20"/>
    <mergeCell ref="B21:C21"/>
    <mergeCell ref="B22:C22"/>
    <mergeCell ref="B23:C23"/>
    <mergeCell ref="B24:C24"/>
    <mergeCell ref="C60:G60"/>
    <mergeCell ref="B117:G117"/>
    <mergeCell ref="B26:C26"/>
    <mergeCell ref="B27:C27"/>
    <mergeCell ref="B28:C28"/>
    <mergeCell ref="B30:G30"/>
    <mergeCell ref="B31:G31"/>
    <mergeCell ref="C54:G54"/>
    <mergeCell ref="C55:G55"/>
    <mergeCell ref="C56:G56"/>
    <mergeCell ref="C57:G57"/>
    <mergeCell ref="C58:G58"/>
    <mergeCell ref="C59:G59"/>
  </mergeCells>
  <conditionalFormatting sqref="L16">
    <cfRule type="cellIs" dxfId="17" priority="1" operator="lessThan">
      <formula>$L$18</formula>
    </cfRule>
    <cfRule type="cellIs" dxfId="16" priority="2" operator="equal">
      <formula>$L$18</formula>
    </cfRule>
    <cfRule type="cellIs" dxfId="15" priority="3" operator="greaterThan">
      <formula>$L$18</formula>
    </cfRule>
    <cfRule type="cellIs" dxfId="14" priority="4" operator="lessThan">
      <formula>77380912.5</formula>
    </cfRule>
    <cfRule type="cellIs" dxfId="13" priority="5" operator="equal">
      <formula>77380912.5</formula>
    </cfRule>
    <cfRule type="cellIs" dxfId="12" priority="6" operator="greaterThan">
      <formula>77380912.5</formula>
    </cfRule>
  </conditionalFormatting>
  <hyperlinks>
    <hyperlink ref="U11" r:id="rId1"/>
    <hyperlink ref="U12" r:id="rId2"/>
    <hyperlink ref="U13" r:id="rId3"/>
    <hyperlink ref="U55" r:id="rId4"/>
    <hyperlink ref="U56" r:id="rId5"/>
    <hyperlink ref="U57" r:id="rId6"/>
    <hyperlink ref="U58" r:id="rId7"/>
    <hyperlink ref="U59" r:id="rId8"/>
    <hyperlink ref="U60" r:id="rId9"/>
  </hyperlinks>
  <pageMargins left="0.7" right="0.7" top="0.75" bottom="0.75" header="0.3" footer="0.3"/>
  <pageSetup orientation="portrait" r:id="rId10"/>
  <drawing r:id="rId11"/>
  <legacyDrawing r:id="rId1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54"/>
  <sheetViews>
    <sheetView topLeftCell="A8" zoomScale="84" zoomScaleNormal="84" workbookViewId="0">
      <selection activeCell="C10" sqref="C10:G10"/>
    </sheetView>
  </sheetViews>
  <sheetFormatPr baseColWidth="10" defaultColWidth="11.42578125" defaultRowHeight="15" x14ac:dyDescent="0.25"/>
  <cols>
    <col min="1" max="1" width="3.42578125" style="3" customWidth="1"/>
    <col min="2" max="2" width="18" style="1" customWidth="1"/>
    <col min="3" max="3" width="20.85546875" style="1" customWidth="1"/>
    <col min="4" max="7" width="22.42578125" style="1" customWidth="1"/>
    <col min="8" max="8" width="15.7109375" style="1" customWidth="1"/>
    <col min="9" max="9" width="17.28515625" style="1" customWidth="1"/>
    <col min="10" max="10" width="16.5703125" style="1" customWidth="1"/>
    <col min="11" max="11" width="21.85546875" style="1" customWidth="1"/>
    <col min="12" max="12" width="28.5703125" style="1" customWidth="1"/>
    <col min="13" max="13" width="24.140625" style="1" bestFit="1" customWidth="1"/>
    <col min="14" max="14" width="18.140625" style="1" bestFit="1" customWidth="1"/>
    <col min="15" max="15" width="17.28515625" style="1" customWidth="1"/>
    <col min="16" max="16" width="14.5703125" style="1" customWidth="1"/>
    <col min="17" max="17" width="16" style="1" customWidth="1"/>
    <col min="18" max="18" width="15.42578125" style="1" customWidth="1"/>
    <col min="19" max="19" width="20.85546875" style="1" bestFit="1" customWidth="1"/>
    <col min="20" max="20" width="14.85546875" style="1" customWidth="1"/>
    <col min="21" max="21" width="26" style="1" customWidth="1"/>
    <col min="22" max="16384" width="11.42578125" style="1"/>
  </cols>
  <sheetData>
    <row r="1" spans="2:47" s="3" customFormat="1" x14ac:dyDescent="0.25"/>
    <row r="2" spans="2:47" s="3" customFormat="1" x14ac:dyDescent="0.25">
      <c r="B2" s="138" t="s">
        <v>0</v>
      </c>
      <c r="C2" s="138"/>
      <c r="D2" s="138"/>
      <c r="E2" s="138"/>
      <c r="F2" s="138"/>
      <c r="G2" s="138"/>
    </row>
    <row r="3" spans="2:47" s="3" customFormat="1" x14ac:dyDescent="0.25">
      <c r="B3" s="139" t="s">
        <v>1</v>
      </c>
      <c r="C3" s="139"/>
      <c r="D3" s="139"/>
      <c r="E3" s="139"/>
      <c r="F3" s="139"/>
      <c r="G3" s="139"/>
    </row>
    <row r="4" spans="2:47" s="3" customFormat="1" x14ac:dyDescent="0.25">
      <c r="B4" s="140" t="s">
        <v>2</v>
      </c>
      <c r="C4" s="140"/>
      <c r="D4" s="140"/>
      <c r="E4" s="140"/>
      <c r="F4" s="140"/>
      <c r="G4" s="140"/>
    </row>
    <row r="5" spans="2:47" s="3" customFormat="1" x14ac:dyDescent="0.25">
      <c r="B5" s="48"/>
      <c r="C5" s="48"/>
      <c r="D5" s="48"/>
      <c r="E5" s="48"/>
      <c r="F5" s="48"/>
      <c r="G5" s="48"/>
    </row>
    <row r="6" spans="2:47" s="3" customFormat="1" ht="15.75" x14ac:dyDescent="0.25">
      <c r="B6" s="53" t="s">
        <v>27</v>
      </c>
      <c r="C6" s="29"/>
      <c r="D6" s="30"/>
      <c r="E6" s="30"/>
      <c r="F6" s="30"/>
      <c r="G6" s="30"/>
      <c r="H6" s="6" t="s">
        <v>9</v>
      </c>
    </row>
    <row r="7" spans="2:47" ht="113.1" customHeight="1" x14ac:dyDescent="0.25">
      <c r="B7" s="4" t="s">
        <v>7</v>
      </c>
      <c r="C7" s="4" t="s">
        <v>32</v>
      </c>
      <c r="D7" s="141" t="s">
        <v>71</v>
      </c>
      <c r="E7" s="141"/>
      <c r="F7" s="141"/>
      <c r="G7" s="141"/>
      <c r="H7" s="93" t="s">
        <v>132</v>
      </c>
      <c r="I7" s="154" t="s">
        <v>194</v>
      </c>
      <c r="J7" s="155"/>
      <c r="K7" s="155"/>
      <c r="L7" s="3"/>
      <c r="M7" s="3"/>
      <c r="N7" s="3"/>
      <c r="O7" s="3"/>
      <c r="P7" s="3"/>
      <c r="Q7" s="3"/>
      <c r="R7" s="3"/>
      <c r="S7" s="3"/>
      <c r="T7" s="3"/>
      <c r="U7" s="3"/>
      <c r="V7" s="3"/>
      <c r="W7" s="3"/>
      <c r="X7" s="3"/>
      <c r="Y7" s="3"/>
      <c r="Z7" s="3"/>
      <c r="AA7" s="3"/>
      <c r="AB7" s="3"/>
      <c r="AC7" s="3"/>
      <c r="AD7" s="3"/>
      <c r="AE7" s="3"/>
      <c r="AF7" s="3"/>
      <c r="AG7" s="3"/>
      <c r="AH7" s="3"/>
      <c r="AI7" s="3"/>
      <c r="AJ7" s="3"/>
      <c r="AK7" s="3"/>
      <c r="AL7" s="3"/>
    </row>
    <row r="8" spans="2:47" s="3" customFormat="1" x14ac:dyDescent="0.25"/>
    <row r="9" spans="2:47" ht="60" x14ac:dyDescent="0.25">
      <c r="B9" s="49" t="s">
        <v>22</v>
      </c>
      <c r="C9" s="142" t="s">
        <v>8</v>
      </c>
      <c r="D9" s="142"/>
      <c r="E9" s="142"/>
      <c r="F9" s="142"/>
      <c r="G9" s="142"/>
      <c r="H9" s="6" t="s">
        <v>54</v>
      </c>
      <c r="I9" s="6" t="s">
        <v>10</v>
      </c>
      <c r="J9" s="6" t="s">
        <v>15</v>
      </c>
      <c r="K9" s="6" t="s">
        <v>16</v>
      </c>
      <c r="L9" s="6" t="s">
        <v>17</v>
      </c>
      <c r="M9" s="6" t="s">
        <v>11</v>
      </c>
      <c r="N9" s="6" t="s">
        <v>12</v>
      </c>
      <c r="O9" s="6" t="s">
        <v>13</v>
      </c>
      <c r="P9" s="6" t="s">
        <v>28</v>
      </c>
      <c r="Q9" s="6" t="s">
        <v>14</v>
      </c>
      <c r="R9" s="6" t="s">
        <v>99</v>
      </c>
      <c r="S9" s="6" t="s">
        <v>18</v>
      </c>
      <c r="T9" s="6" t="s">
        <v>19</v>
      </c>
      <c r="U9" s="6" t="s">
        <v>20</v>
      </c>
      <c r="V9" s="10"/>
      <c r="W9" s="10"/>
      <c r="X9" s="10"/>
      <c r="Y9" s="10"/>
      <c r="Z9" s="10"/>
      <c r="AA9" s="10"/>
      <c r="AB9" s="10"/>
      <c r="AC9" s="10"/>
      <c r="AD9" s="3"/>
      <c r="AE9" s="3"/>
      <c r="AF9" s="3"/>
      <c r="AG9" s="3"/>
      <c r="AH9" s="3"/>
      <c r="AI9" s="3"/>
      <c r="AJ9" s="3"/>
      <c r="AK9" s="3"/>
      <c r="AL9" s="3"/>
      <c r="AM9" s="3"/>
      <c r="AN9" s="3"/>
      <c r="AO9" s="3"/>
      <c r="AP9" s="3"/>
      <c r="AQ9" s="3"/>
      <c r="AR9" s="3"/>
      <c r="AS9" s="3"/>
      <c r="AT9" s="3"/>
      <c r="AU9" s="3"/>
    </row>
    <row r="10" spans="2:47" ht="110.45" customHeight="1" x14ac:dyDescent="0.25">
      <c r="B10" s="4" t="s">
        <v>3</v>
      </c>
      <c r="C10" s="143" t="s">
        <v>151</v>
      </c>
      <c r="D10" s="144"/>
      <c r="E10" s="144"/>
      <c r="F10" s="144"/>
      <c r="G10" s="145"/>
      <c r="H10" s="93" t="s">
        <v>132</v>
      </c>
      <c r="I10" s="50" t="s">
        <v>80</v>
      </c>
      <c r="J10" s="32">
        <f>2200000*(12+1+4)</f>
        <v>37400000</v>
      </c>
      <c r="K10" s="9">
        <v>1</v>
      </c>
      <c r="L10" s="14">
        <f t="shared" ref="L10:L15" si="0">+J10*K10</f>
        <v>37400000</v>
      </c>
      <c r="M10" s="2" t="s">
        <v>146</v>
      </c>
      <c r="N10" s="20" t="s">
        <v>148</v>
      </c>
      <c r="O10" s="22">
        <v>40147</v>
      </c>
      <c r="P10" s="20" t="s">
        <v>80</v>
      </c>
      <c r="Q10" s="22">
        <v>41395</v>
      </c>
      <c r="R10" s="20" t="s">
        <v>80</v>
      </c>
      <c r="S10" s="21" t="s">
        <v>149</v>
      </c>
      <c r="T10" s="21">
        <v>2572186</v>
      </c>
      <c r="U10" s="103" t="s">
        <v>150</v>
      </c>
      <c r="V10" s="3" t="s">
        <v>196</v>
      </c>
      <c r="W10" s="3"/>
      <c r="X10" s="3"/>
      <c r="Y10" s="3"/>
      <c r="Z10" s="3"/>
      <c r="AA10" s="3"/>
      <c r="AB10" s="3"/>
      <c r="AC10" s="3"/>
      <c r="AD10" s="3"/>
      <c r="AE10" s="3"/>
      <c r="AF10" s="3"/>
      <c r="AG10" s="3"/>
      <c r="AH10" s="3"/>
      <c r="AI10" s="3"/>
      <c r="AJ10" s="3"/>
      <c r="AK10" s="3"/>
      <c r="AL10" s="3"/>
      <c r="AM10" s="3"/>
      <c r="AN10" s="3"/>
      <c r="AO10" s="3"/>
      <c r="AP10" s="3"/>
      <c r="AQ10" s="3"/>
      <c r="AR10" s="3"/>
      <c r="AS10" s="3"/>
      <c r="AT10" s="3"/>
      <c r="AU10" s="3"/>
    </row>
    <row r="11" spans="2:47" ht="66.599999999999994" customHeight="1" x14ac:dyDescent="0.25">
      <c r="B11" s="4" t="s">
        <v>4</v>
      </c>
      <c r="C11" s="143" t="s">
        <v>152</v>
      </c>
      <c r="D11" s="144"/>
      <c r="E11" s="144"/>
      <c r="F11" s="144"/>
      <c r="G11" s="145"/>
      <c r="H11" s="93" t="s">
        <v>132</v>
      </c>
      <c r="I11" s="93" t="s">
        <v>132</v>
      </c>
      <c r="J11" s="32">
        <f>13250000+14550000*2</f>
        <v>42350000</v>
      </c>
      <c r="K11" s="9">
        <v>1</v>
      </c>
      <c r="L11" s="14">
        <f t="shared" ref="L11" si="1">+J11*K11</f>
        <v>42350000</v>
      </c>
      <c r="M11" s="2" t="s">
        <v>147</v>
      </c>
      <c r="N11" s="20" t="s">
        <v>148</v>
      </c>
      <c r="O11" s="22">
        <v>40938</v>
      </c>
      <c r="P11" s="20" t="s">
        <v>80</v>
      </c>
      <c r="Q11" s="94" t="s">
        <v>154</v>
      </c>
      <c r="R11" s="20" t="s">
        <v>132</v>
      </c>
      <c r="S11" s="21" t="s">
        <v>153</v>
      </c>
      <c r="T11" s="24">
        <v>3204898322</v>
      </c>
      <c r="U11" s="103" t="s">
        <v>150</v>
      </c>
      <c r="V11" s="3" t="s">
        <v>195</v>
      </c>
      <c r="W11" s="3"/>
      <c r="X11" s="3"/>
      <c r="Y11" s="3"/>
      <c r="Z11" s="3"/>
      <c r="AA11" s="3"/>
      <c r="AB11" s="3"/>
      <c r="AC11" s="3"/>
      <c r="AD11" s="3"/>
      <c r="AE11" s="3"/>
      <c r="AF11" s="3"/>
      <c r="AG11" s="3"/>
      <c r="AH11" s="3"/>
      <c r="AI11" s="3"/>
      <c r="AJ11" s="3"/>
      <c r="AK11" s="3"/>
      <c r="AL11" s="3"/>
      <c r="AM11" s="3"/>
      <c r="AN11" s="3"/>
      <c r="AO11" s="3"/>
      <c r="AP11" s="3"/>
      <c r="AQ11" s="3"/>
      <c r="AR11" s="3"/>
      <c r="AS11" s="3"/>
      <c r="AT11" s="3"/>
      <c r="AU11" s="3"/>
    </row>
    <row r="12" spans="2:47" ht="48" customHeight="1" x14ac:dyDescent="0.25">
      <c r="B12" s="4" t="s">
        <v>5</v>
      </c>
      <c r="C12" s="143"/>
      <c r="D12" s="144"/>
      <c r="E12" s="144"/>
      <c r="F12" s="144"/>
      <c r="G12" s="145"/>
      <c r="H12" s="50"/>
      <c r="I12" s="50"/>
      <c r="J12" s="32"/>
      <c r="K12" s="9"/>
      <c r="L12" s="14">
        <f t="shared" si="0"/>
        <v>0</v>
      </c>
      <c r="M12" s="2"/>
      <c r="N12" s="20"/>
      <c r="O12" s="22"/>
      <c r="P12" s="22"/>
      <c r="Q12" s="22"/>
      <c r="R12" s="20"/>
      <c r="S12" s="21"/>
      <c r="T12" s="24"/>
      <c r="U12" s="2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row>
    <row r="13" spans="2:47" ht="48" customHeight="1" x14ac:dyDescent="0.25">
      <c r="B13" s="4" t="s">
        <v>6</v>
      </c>
      <c r="C13" s="150"/>
      <c r="D13" s="150"/>
      <c r="E13" s="150"/>
      <c r="F13" s="150"/>
      <c r="G13" s="150"/>
      <c r="H13" s="2"/>
      <c r="I13" s="2"/>
      <c r="J13" s="8"/>
      <c r="K13" s="9"/>
      <c r="L13" s="14">
        <f t="shared" si="0"/>
        <v>0</v>
      </c>
      <c r="M13" s="2"/>
      <c r="N13" s="12"/>
      <c r="O13" s="12"/>
      <c r="P13" s="12"/>
      <c r="Q13" s="12"/>
      <c r="R13" s="12"/>
      <c r="S13" s="12"/>
      <c r="T13" s="12"/>
      <c r="U13" s="12"/>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row>
    <row r="14" spans="2:47" ht="48" customHeight="1" x14ac:dyDescent="0.25">
      <c r="B14" s="4" t="s">
        <v>29</v>
      </c>
      <c r="C14" s="150"/>
      <c r="D14" s="150"/>
      <c r="E14" s="150"/>
      <c r="F14" s="150"/>
      <c r="G14" s="150"/>
      <c r="H14" s="2"/>
      <c r="I14" s="2"/>
      <c r="J14" s="8"/>
      <c r="K14" s="9"/>
      <c r="L14" s="14">
        <f t="shared" si="0"/>
        <v>0</v>
      </c>
      <c r="M14" s="2"/>
      <c r="N14" s="12"/>
      <c r="O14" s="12"/>
      <c r="P14" s="12"/>
      <c r="Q14" s="12"/>
      <c r="R14" s="12"/>
      <c r="S14" s="12"/>
      <c r="T14" s="12"/>
      <c r="U14" s="12"/>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row>
    <row r="15" spans="2:47" ht="48" customHeight="1" x14ac:dyDescent="0.25">
      <c r="B15" s="4" t="s">
        <v>30</v>
      </c>
      <c r="C15" s="150"/>
      <c r="D15" s="150"/>
      <c r="E15" s="150"/>
      <c r="F15" s="150"/>
      <c r="G15" s="150"/>
      <c r="H15" s="2"/>
      <c r="I15" s="2"/>
      <c r="J15" s="8"/>
      <c r="K15" s="9"/>
      <c r="L15" s="14">
        <f t="shared" si="0"/>
        <v>0</v>
      </c>
      <c r="M15" s="12"/>
      <c r="N15" s="12"/>
      <c r="O15" s="12"/>
      <c r="P15" s="12"/>
      <c r="Q15" s="12"/>
      <c r="R15" s="12"/>
      <c r="S15" s="12"/>
      <c r="T15" s="12"/>
      <c r="U15" s="12"/>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row>
    <row r="16" spans="2:47" x14ac:dyDescent="0.25">
      <c r="B16" s="3"/>
      <c r="C16" s="3"/>
      <c r="D16" s="3"/>
      <c r="E16" s="3"/>
      <c r="F16" s="3"/>
      <c r="G16" s="3"/>
      <c r="H16" s="3"/>
      <c r="I16" s="3"/>
      <c r="J16" s="3"/>
      <c r="K16" s="3"/>
      <c r="L16" s="7">
        <f>SUM(L10:L15)</f>
        <v>79750000</v>
      </c>
      <c r="M16" s="3"/>
      <c r="N16" s="3"/>
      <c r="O16" s="3"/>
      <c r="P16" s="3"/>
      <c r="Q16" s="3"/>
      <c r="R16" s="3"/>
      <c r="S16" s="3"/>
      <c r="T16" s="3"/>
      <c r="U16" s="3"/>
      <c r="V16" s="3"/>
      <c r="W16" s="3"/>
      <c r="X16" s="3"/>
      <c r="Y16" s="3"/>
      <c r="Z16" s="3"/>
      <c r="AA16" s="3"/>
      <c r="AB16" s="3"/>
      <c r="AC16" s="3"/>
      <c r="AD16" s="3"/>
      <c r="AE16" s="3"/>
      <c r="AF16" s="3"/>
      <c r="AG16" s="3"/>
      <c r="AH16" s="3"/>
    </row>
    <row r="17" spans="2:37" x14ac:dyDescent="0.25">
      <c r="B17" s="137" t="s">
        <v>21</v>
      </c>
      <c r="C17" s="137"/>
      <c r="D17" s="137"/>
      <c r="E17" s="137"/>
      <c r="F17" s="3"/>
      <c r="G17" s="3"/>
      <c r="H17" s="3"/>
      <c r="I17" s="3"/>
      <c r="J17" s="3"/>
      <c r="K17" s="3"/>
      <c r="L17" s="11"/>
      <c r="M17" s="3"/>
      <c r="N17" s="3"/>
      <c r="O17" s="3"/>
      <c r="P17" s="3"/>
      <c r="Q17" s="3"/>
      <c r="R17" s="3"/>
      <c r="S17" s="3"/>
      <c r="T17" s="3"/>
      <c r="U17" s="3"/>
      <c r="V17" s="3"/>
      <c r="W17" s="3"/>
      <c r="X17" s="3"/>
      <c r="Y17" s="3"/>
      <c r="Z17" s="3"/>
      <c r="AA17" s="3"/>
      <c r="AB17" s="3"/>
      <c r="AC17" s="3"/>
      <c r="AD17" s="3"/>
      <c r="AE17" s="3"/>
      <c r="AF17" s="3"/>
      <c r="AG17" s="3"/>
      <c r="AH17" s="3"/>
      <c r="AI17" s="3"/>
      <c r="AJ17" s="3"/>
      <c r="AK17" s="3"/>
    </row>
    <row r="18" spans="2:37" x14ac:dyDescent="0.25">
      <c r="B18" s="3"/>
      <c r="C18" s="3"/>
      <c r="D18" s="3"/>
      <c r="E18" s="3"/>
      <c r="F18" s="3"/>
      <c r="G18" s="3"/>
      <c r="H18" s="3"/>
      <c r="I18" s="3"/>
      <c r="J18" s="3"/>
      <c r="K18" s="3" t="s">
        <v>40</v>
      </c>
      <c r="L18" s="51">
        <v>63567680</v>
      </c>
      <c r="M18" s="3" t="s">
        <v>36</v>
      </c>
      <c r="N18" s="3"/>
      <c r="O18" s="3"/>
      <c r="P18" s="3"/>
      <c r="Q18" s="3"/>
      <c r="R18" s="3"/>
      <c r="S18" s="3"/>
      <c r="T18" s="3"/>
      <c r="U18" s="3"/>
      <c r="V18" s="3"/>
      <c r="W18" s="3"/>
      <c r="X18" s="3"/>
      <c r="Y18" s="3"/>
      <c r="Z18" s="3"/>
      <c r="AA18" s="3"/>
      <c r="AB18" s="3"/>
      <c r="AC18" s="3"/>
      <c r="AD18" s="3"/>
      <c r="AE18" s="3"/>
      <c r="AF18" s="3"/>
      <c r="AG18" s="3"/>
      <c r="AH18" s="3"/>
      <c r="AI18" s="3"/>
      <c r="AJ18" s="3"/>
      <c r="AK18" s="3"/>
    </row>
    <row r="19" spans="2:37" x14ac:dyDescent="0.25">
      <c r="B19" s="31" t="s">
        <v>33</v>
      </c>
      <c r="C19" s="31"/>
      <c r="D19" s="49" t="s">
        <v>9</v>
      </c>
      <c r="E19" s="3"/>
      <c r="F19" s="3"/>
      <c r="G19" s="3"/>
      <c r="H19" s="3"/>
      <c r="I19" s="3"/>
      <c r="J19" s="3"/>
      <c r="K19" s="1" t="s">
        <v>56</v>
      </c>
      <c r="L19" s="101" t="s">
        <v>144</v>
      </c>
      <c r="M19" s="3"/>
      <c r="N19" s="3"/>
      <c r="O19" s="3"/>
      <c r="P19" s="3"/>
      <c r="Q19" s="3"/>
      <c r="R19" s="3"/>
      <c r="S19" s="3"/>
      <c r="T19" s="3"/>
      <c r="U19" s="3"/>
      <c r="V19" s="3"/>
      <c r="W19" s="3"/>
      <c r="X19" s="3"/>
      <c r="Y19" s="3"/>
      <c r="Z19" s="3"/>
      <c r="AA19" s="3"/>
      <c r="AB19" s="3"/>
      <c r="AC19" s="3"/>
      <c r="AD19" s="3"/>
      <c r="AE19" s="3"/>
      <c r="AF19" s="3"/>
      <c r="AG19" s="3"/>
      <c r="AH19" s="3"/>
      <c r="AI19" s="3"/>
      <c r="AJ19" s="3"/>
      <c r="AK19" s="3"/>
    </row>
    <row r="20" spans="2:37" ht="43.5" customHeight="1" x14ac:dyDescent="0.25">
      <c r="B20" s="146" t="s">
        <v>58</v>
      </c>
      <c r="C20" s="146"/>
      <c r="D20" s="87" t="s">
        <v>80</v>
      </c>
      <c r="E20" s="3"/>
      <c r="F20" s="3"/>
      <c r="G20" s="3"/>
      <c r="H20" s="3"/>
      <c r="I20" s="3"/>
      <c r="J20" s="3"/>
      <c r="M20" s="3"/>
      <c r="N20" s="3"/>
      <c r="O20" s="3"/>
      <c r="P20" s="3"/>
      <c r="Q20" s="3"/>
      <c r="R20" s="3"/>
      <c r="S20" s="3"/>
      <c r="T20" s="3"/>
      <c r="U20" s="3"/>
      <c r="V20" s="3"/>
      <c r="W20" s="3"/>
      <c r="X20" s="3"/>
      <c r="Y20" s="3"/>
      <c r="Z20" s="3"/>
      <c r="AA20" s="3"/>
      <c r="AB20" s="3"/>
      <c r="AC20" s="3"/>
      <c r="AD20" s="3"/>
      <c r="AE20" s="3"/>
      <c r="AF20" s="3"/>
      <c r="AG20" s="3"/>
      <c r="AH20" s="3"/>
      <c r="AI20" s="3"/>
      <c r="AJ20" s="3"/>
      <c r="AK20" s="3"/>
    </row>
    <row r="21" spans="2:37" ht="30.6" customHeight="1" x14ac:dyDescent="0.25">
      <c r="B21" s="146" t="s">
        <v>59</v>
      </c>
      <c r="C21" s="146"/>
      <c r="D21" s="87" t="s">
        <v>80</v>
      </c>
      <c r="E21" s="3"/>
      <c r="F21" s="3"/>
      <c r="G21" s="3"/>
      <c r="H21" s="3"/>
      <c r="I21" s="3"/>
      <c r="J21" s="3"/>
      <c r="M21" s="3"/>
      <c r="N21" s="3"/>
      <c r="O21" s="3"/>
      <c r="P21" s="3"/>
      <c r="Q21" s="3"/>
      <c r="R21" s="3"/>
      <c r="S21" s="3"/>
      <c r="T21" s="3"/>
      <c r="U21" s="3"/>
      <c r="V21" s="3"/>
      <c r="W21" s="3"/>
      <c r="X21" s="3"/>
      <c r="Y21" s="3"/>
      <c r="Z21" s="3"/>
      <c r="AA21" s="3"/>
      <c r="AB21" s="3"/>
      <c r="AC21" s="3"/>
      <c r="AD21" s="3"/>
      <c r="AE21" s="3"/>
      <c r="AF21" s="3"/>
      <c r="AG21" s="3"/>
      <c r="AH21" s="3"/>
      <c r="AI21" s="3"/>
      <c r="AJ21" s="3"/>
      <c r="AK21" s="3"/>
    </row>
    <row r="22" spans="2:37" ht="47.1" customHeight="1" x14ac:dyDescent="0.25">
      <c r="B22" s="146" t="s">
        <v>34</v>
      </c>
      <c r="C22" s="146"/>
      <c r="D22" s="87" t="s">
        <v>80</v>
      </c>
      <c r="E22" s="3"/>
      <c r="F22" s="3"/>
      <c r="G22" s="3"/>
      <c r="H22" s="3"/>
      <c r="I22" s="3"/>
      <c r="J22" s="3"/>
      <c r="K22" s="3"/>
      <c r="L22" s="11"/>
      <c r="M22" s="3"/>
      <c r="N22" s="3"/>
      <c r="O22" s="3"/>
      <c r="P22" s="3"/>
      <c r="Q22" s="3"/>
      <c r="R22" s="3"/>
      <c r="S22" s="3"/>
      <c r="T22" s="3"/>
      <c r="U22" s="3"/>
      <c r="V22" s="3"/>
      <c r="W22" s="3"/>
      <c r="X22" s="3"/>
      <c r="Y22" s="3"/>
      <c r="Z22" s="3"/>
      <c r="AA22" s="3"/>
      <c r="AB22" s="3"/>
      <c r="AC22" s="3"/>
      <c r="AD22" s="3"/>
      <c r="AE22" s="3"/>
      <c r="AF22" s="3"/>
      <c r="AG22" s="3"/>
      <c r="AH22" s="3"/>
      <c r="AI22" s="3"/>
      <c r="AJ22" s="3"/>
      <c r="AK22" s="3"/>
    </row>
    <row r="23" spans="2:37" ht="38.450000000000003" customHeight="1" x14ac:dyDescent="0.25">
      <c r="B23" s="146" t="s">
        <v>37</v>
      </c>
      <c r="C23" s="146"/>
      <c r="D23" s="87" t="s">
        <v>80</v>
      </c>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row>
    <row r="24" spans="2:37" ht="47.1" customHeight="1" x14ac:dyDescent="0.25">
      <c r="B24" s="146" t="s">
        <v>60</v>
      </c>
      <c r="C24" s="146"/>
      <c r="D24" s="87" t="s">
        <v>80</v>
      </c>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2:37" ht="47.1" customHeight="1" x14ac:dyDescent="0.25">
      <c r="B25" s="146" t="s">
        <v>61</v>
      </c>
      <c r="C25" s="146"/>
      <c r="D25" s="87" t="s">
        <v>80</v>
      </c>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2:37" ht="47.1" customHeight="1" x14ac:dyDescent="0.25">
      <c r="B26" s="146" t="s">
        <v>62</v>
      </c>
      <c r="C26" s="146"/>
      <c r="D26" s="87" t="s">
        <v>80</v>
      </c>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2:37" ht="47.1" customHeight="1" x14ac:dyDescent="0.25">
      <c r="B27" s="146" t="s">
        <v>63</v>
      </c>
      <c r="C27" s="146"/>
      <c r="D27" s="45" t="s">
        <v>132</v>
      </c>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2:37" ht="45.6" customHeight="1" x14ac:dyDescent="0.25">
      <c r="B28" s="146" t="s">
        <v>64</v>
      </c>
      <c r="C28" s="146"/>
      <c r="D28" s="45" t="s">
        <v>80</v>
      </c>
      <c r="E28" s="99" t="s">
        <v>145</v>
      </c>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2:37" x14ac:dyDescent="0.25">
      <c r="B29" s="47"/>
      <c r="C29" s="47"/>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2:37" s="3" customFormat="1" x14ac:dyDescent="0.25">
      <c r="B30" s="139" t="s">
        <v>65</v>
      </c>
      <c r="C30" s="139"/>
      <c r="D30" s="139"/>
      <c r="E30" s="139"/>
      <c r="F30" s="139"/>
      <c r="G30" s="139"/>
    </row>
    <row r="31" spans="2:37" s="3" customFormat="1" x14ac:dyDescent="0.25">
      <c r="B31" s="140" t="s">
        <v>66</v>
      </c>
      <c r="C31" s="140"/>
      <c r="D31" s="140"/>
      <c r="E31" s="140"/>
      <c r="F31" s="140"/>
      <c r="G31" s="140"/>
    </row>
    <row r="32" spans="2:37" s="3" customFormat="1" x14ac:dyDescent="0.25"/>
    <row r="33" spans="3:4" s="3" customFormat="1" ht="57.95" customHeight="1" x14ac:dyDescent="0.25">
      <c r="C33" s="52" t="s">
        <v>31</v>
      </c>
      <c r="D33" s="45"/>
    </row>
    <row r="34" spans="3:4" s="3" customFormat="1" x14ac:dyDescent="0.25"/>
    <row r="35" spans="3:4" s="3" customFormat="1" x14ac:dyDescent="0.25"/>
    <row r="36" spans="3:4" s="3" customFormat="1" x14ac:dyDescent="0.25"/>
    <row r="37" spans="3:4" s="3" customFormat="1" x14ac:dyDescent="0.25"/>
    <row r="38" spans="3:4" s="3" customFormat="1" x14ac:dyDescent="0.25"/>
    <row r="39" spans="3:4" s="3" customFormat="1" x14ac:dyDescent="0.25"/>
    <row r="40" spans="3:4" s="3" customFormat="1" x14ac:dyDescent="0.25"/>
    <row r="41" spans="3:4" s="3" customFormat="1" x14ac:dyDescent="0.25"/>
    <row r="42" spans="3:4" s="3" customFormat="1" x14ac:dyDescent="0.25"/>
    <row r="43" spans="3:4" s="3" customFormat="1" x14ac:dyDescent="0.25"/>
    <row r="44" spans="3:4" s="3" customFormat="1" x14ac:dyDescent="0.25"/>
    <row r="45" spans="3:4" s="3" customFormat="1" x14ac:dyDescent="0.25"/>
    <row r="46" spans="3:4" s="3" customFormat="1" x14ac:dyDescent="0.25"/>
    <row r="47" spans="3:4" s="3" customFormat="1" x14ac:dyDescent="0.25"/>
    <row r="48" spans="3:4" s="3" customFormat="1" x14ac:dyDescent="0.25"/>
    <row r="49" spans="2:47" s="3" customFormat="1" x14ac:dyDescent="0.25"/>
    <row r="50" spans="2:47" s="3" customFormat="1" x14ac:dyDescent="0.25"/>
    <row r="51" spans="2:47" s="3" customFormat="1" x14ac:dyDescent="0.25"/>
    <row r="52" spans="2:47" s="3" customFormat="1" x14ac:dyDescent="0.25"/>
    <row r="53" spans="2:47" s="3" customFormat="1" x14ac:dyDescent="0.25"/>
    <row r="54" spans="2:47" ht="60" x14ac:dyDescent="0.25">
      <c r="B54" s="49" t="s">
        <v>22</v>
      </c>
      <c r="C54" s="142" t="s">
        <v>8</v>
      </c>
      <c r="D54" s="142"/>
      <c r="E54" s="142"/>
      <c r="F54" s="142"/>
      <c r="G54" s="142"/>
      <c r="H54" s="6" t="s">
        <v>68</v>
      </c>
      <c r="I54" s="6" t="s">
        <v>10</v>
      </c>
      <c r="J54" s="6" t="s">
        <v>15</v>
      </c>
      <c r="K54" s="6" t="s">
        <v>16</v>
      </c>
      <c r="L54" s="6" t="s">
        <v>17</v>
      </c>
      <c r="M54" s="6" t="s">
        <v>11</v>
      </c>
      <c r="N54" s="6" t="s">
        <v>12</v>
      </c>
      <c r="O54" s="6" t="s">
        <v>13</v>
      </c>
      <c r="P54" s="6" t="s">
        <v>28</v>
      </c>
      <c r="Q54" s="6" t="s">
        <v>14</v>
      </c>
      <c r="R54" s="6" t="s">
        <v>35</v>
      </c>
      <c r="S54" s="6" t="s">
        <v>18</v>
      </c>
      <c r="T54" s="6" t="s">
        <v>19</v>
      </c>
      <c r="U54" s="6" t="s">
        <v>20</v>
      </c>
      <c r="V54" s="10"/>
      <c r="W54" s="10"/>
      <c r="X54" s="10"/>
      <c r="Y54" s="10"/>
      <c r="Z54" s="10"/>
      <c r="AA54" s="10"/>
      <c r="AB54" s="10"/>
      <c r="AC54" s="10"/>
      <c r="AD54" s="3"/>
      <c r="AE54" s="3"/>
      <c r="AF54" s="3"/>
      <c r="AG54" s="3"/>
      <c r="AH54" s="3"/>
      <c r="AI54" s="3"/>
      <c r="AJ54" s="3"/>
      <c r="AK54" s="3"/>
      <c r="AL54" s="3"/>
      <c r="AM54" s="3"/>
      <c r="AN54" s="3"/>
      <c r="AO54" s="3"/>
      <c r="AP54" s="3"/>
      <c r="AQ54" s="3"/>
      <c r="AR54" s="3"/>
      <c r="AS54" s="3"/>
      <c r="AT54" s="3"/>
      <c r="AU54" s="3"/>
    </row>
    <row r="55" spans="2:47" ht="48" customHeight="1" x14ac:dyDescent="0.25">
      <c r="B55" s="4" t="s">
        <v>3</v>
      </c>
      <c r="C55" s="143" t="s">
        <v>161</v>
      </c>
      <c r="D55" s="144"/>
      <c r="E55" s="144"/>
      <c r="F55" s="144"/>
      <c r="G55" s="145"/>
      <c r="H55" s="93" t="s">
        <v>132</v>
      </c>
      <c r="I55" s="104" t="s">
        <v>162</v>
      </c>
      <c r="J55" s="8">
        <v>135750000</v>
      </c>
      <c r="K55" s="105"/>
      <c r="L55" s="14">
        <f>+J55*K55</f>
        <v>0</v>
      </c>
      <c r="M55" s="1" t="s">
        <v>160</v>
      </c>
      <c r="N55" s="99" t="s">
        <v>163</v>
      </c>
      <c r="O55" s="94"/>
      <c r="P55" s="94"/>
      <c r="Q55" s="94"/>
      <c r="R55" s="93"/>
      <c r="S55" s="106"/>
      <c r="T55" s="106"/>
      <c r="U55" s="10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row>
    <row r="56" spans="2:47" ht="48" customHeight="1" x14ac:dyDescent="0.25">
      <c r="B56" s="4" t="s">
        <v>4</v>
      </c>
      <c r="C56" s="143" t="s">
        <v>164</v>
      </c>
      <c r="D56" s="144"/>
      <c r="E56" s="144"/>
      <c r="F56" s="144"/>
      <c r="G56" s="145"/>
      <c r="H56" s="93" t="s">
        <v>132</v>
      </c>
      <c r="I56" s="54" t="s">
        <v>80</v>
      </c>
      <c r="J56" s="8"/>
      <c r="K56" s="9"/>
      <c r="L56" s="14">
        <f t="shared" ref="L56:L64" si="2">+J56*K56</f>
        <v>0</v>
      </c>
      <c r="M56" s="1" t="s">
        <v>146</v>
      </c>
      <c r="N56" s="20" t="s">
        <v>148</v>
      </c>
      <c r="O56" s="107" t="s">
        <v>165</v>
      </c>
      <c r="P56" s="22"/>
      <c r="Q56" s="22"/>
      <c r="R56" s="20"/>
      <c r="S56" s="21"/>
      <c r="T56" s="21"/>
      <c r="U56" s="2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row>
    <row r="57" spans="2:47" ht="48" customHeight="1" x14ac:dyDescent="0.25">
      <c r="B57" s="4" t="s">
        <v>5</v>
      </c>
      <c r="C57" s="143" t="s">
        <v>166</v>
      </c>
      <c r="D57" s="144"/>
      <c r="E57" s="144"/>
      <c r="F57" s="144"/>
      <c r="G57" s="145"/>
      <c r="H57" s="93" t="s">
        <v>132</v>
      </c>
      <c r="I57" s="54" t="s">
        <v>80</v>
      </c>
      <c r="J57" s="8"/>
      <c r="K57" s="9"/>
      <c r="L57" s="14">
        <f t="shared" si="2"/>
        <v>0</v>
      </c>
      <c r="M57" s="1" t="s">
        <v>146</v>
      </c>
      <c r="N57" s="20" t="s">
        <v>148</v>
      </c>
      <c r="O57" s="107" t="s">
        <v>165</v>
      </c>
      <c r="P57" s="22"/>
      <c r="Q57" s="22"/>
      <c r="R57" s="20"/>
      <c r="S57" s="21"/>
      <c r="T57" s="21"/>
      <c r="U57" s="2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row>
    <row r="58" spans="2:47" ht="48" customHeight="1" x14ac:dyDescent="0.25">
      <c r="B58" s="4" t="s">
        <v>6</v>
      </c>
      <c r="C58" s="143" t="s">
        <v>197</v>
      </c>
      <c r="D58" s="144"/>
      <c r="E58" s="144"/>
      <c r="F58" s="144"/>
      <c r="G58" s="145"/>
      <c r="H58" s="54" t="s">
        <v>80</v>
      </c>
      <c r="I58" s="93" t="s">
        <v>167</v>
      </c>
      <c r="J58" s="8">
        <v>6200000</v>
      </c>
      <c r="K58" s="9">
        <v>1</v>
      </c>
      <c r="L58" s="14">
        <f t="shared" si="2"/>
        <v>6200000</v>
      </c>
      <c r="M58" s="2" t="s">
        <v>155</v>
      </c>
      <c r="N58" s="20" t="s">
        <v>148</v>
      </c>
      <c r="O58" s="99" t="s">
        <v>170</v>
      </c>
      <c r="P58" s="94"/>
      <c r="Q58" s="94"/>
      <c r="R58" s="93"/>
      <c r="S58" s="21" t="s">
        <v>168</v>
      </c>
      <c r="T58" s="21">
        <v>6603700</v>
      </c>
      <c r="U58" s="23" t="s">
        <v>169</v>
      </c>
      <c r="V58" s="3">
        <v>1</v>
      </c>
      <c r="W58" s="3"/>
      <c r="X58" s="3"/>
      <c r="Y58" s="3"/>
      <c r="Z58" s="3"/>
      <c r="AA58" s="3"/>
      <c r="AB58" s="3"/>
      <c r="AC58" s="3"/>
      <c r="AD58" s="3"/>
      <c r="AE58" s="3"/>
      <c r="AF58" s="3"/>
      <c r="AG58" s="3"/>
      <c r="AH58" s="3"/>
      <c r="AI58" s="3"/>
      <c r="AJ58" s="3"/>
      <c r="AK58" s="3"/>
      <c r="AL58" s="3"/>
      <c r="AM58" s="3"/>
      <c r="AN58" s="3"/>
      <c r="AO58" s="3"/>
      <c r="AP58" s="3"/>
      <c r="AQ58" s="3"/>
      <c r="AR58" s="3"/>
      <c r="AS58" s="3"/>
      <c r="AT58" s="3"/>
      <c r="AU58" s="3"/>
    </row>
    <row r="59" spans="2:47" ht="48" customHeight="1" x14ac:dyDescent="0.25">
      <c r="B59" s="4" t="s">
        <v>29</v>
      </c>
      <c r="C59" s="143" t="s">
        <v>171</v>
      </c>
      <c r="D59" s="144"/>
      <c r="E59" s="144"/>
      <c r="F59" s="144"/>
      <c r="G59" s="145"/>
      <c r="H59" s="93" t="s">
        <v>132</v>
      </c>
      <c r="I59" s="54"/>
      <c r="J59" s="8"/>
      <c r="K59" s="9"/>
      <c r="L59" s="14">
        <f t="shared" si="2"/>
        <v>0</v>
      </c>
      <c r="M59" s="1" t="s">
        <v>146</v>
      </c>
      <c r="N59" s="20" t="s">
        <v>148</v>
      </c>
      <c r="O59" s="107" t="s">
        <v>165</v>
      </c>
      <c r="P59" s="22"/>
      <c r="Q59" s="22"/>
      <c r="R59" s="20"/>
      <c r="S59" s="21"/>
      <c r="T59" s="21"/>
      <c r="U59" s="2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row>
    <row r="60" spans="2:47" ht="69.599999999999994" customHeight="1" x14ac:dyDescent="0.25">
      <c r="B60" s="4" t="s">
        <v>30</v>
      </c>
      <c r="C60" s="143" t="s">
        <v>198</v>
      </c>
      <c r="D60" s="144"/>
      <c r="E60" s="144"/>
      <c r="F60" s="144"/>
      <c r="G60" s="145"/>
      <c r="H60" s="45" t="s">
        <v>80</v>
      </c>
      <c r="I60" s="93" t="s">
        <v>167</v>
      </c>
      <c r="J60" s="108" t="s">
        <v>172</v>
      </c>
      <c r="K60" s="9">
        <v>1</v>
      </c>
      <c r="L60" s="14" t="e">
        <f t="shared" si="2"/>
        <v>#VALUE!</v>
      </c>
      <c r="M60" s="2" t="s">
        <v>156</v>
      </c>
      <c r="N60" s="20" t="s">
        <v>148</v>
      </c>
      <c r="O60" s="99" t="s">
        <v>170</v>
      </c>
      <c r="P60" s="94"/>
      <c r="Q60" s="94"/>
      <c r="R60" s="93"/>
      <c r="S60" s="21" t="s">
        <v>173</v>
      </c>
      <c r="T60" s="21">
        <v>6167622</v>
      </c>
      <c r="U60" s="23" t="s">
        <v>174</v>
      </c>
      <c r="V60" s="3">
        <v>2</v>
      </c>
      <c r="W60" s="3"/>
      <c r="X60" s="3"/>
      <c r="Y60" s="3"/>
      <c r="Z60" s="3"/>
      <c r="AA60" s="3"/>
      <c r="AB60" s="3"/>
      <c r="AC60" s="3"/>
      <c r="AD60" s="3"/>
      <c r="AE60" s="3"/>
      <c r="AF60" s="3"/>
      <c r="AG60" s="3"/>
      <c r="AH60" s="3"/>
      <c r="AI60" s="3"/>
      <c r="AJ60" s="3"/>
      <c r="AK60" s="3"/>
      <c r="AL60" s="3"/>
      <c r="AM60" s="3"/>
      <c r="AN60" s="3"/>
      <c r="AO60" s="3"/>
      <c r="AP60" s="3"/>
      <c r="AQ60" s="3"/>
      <c r="AR60" s="3"/>
      <c r="AS60" s="3"/>
      <c r="AT60" s="3"/>
      <c r="AU60" s="3"/>
    </row>
    <row r="61" spans="2:47" ht="48" customHeight="1" x14ac:dyDescent="0.25">
      <c r="B61" s="4" t="s">
        <v>133</v>
      </c>
      <c r="C61" s="143" t="s">
        <v>175</v>
      </c>
      <c r="D61" s="144"/>
      <c r="E61" s="144"/>
      <c r="F61" s="144"/>
      <c r="G61" s="145"/>
      <c r="H61" s="93" t="s">
        <v>132</v>
      </c>
      <c r="I61" s="54"/>
      <c r="J61" s="8"/>
      <c r="K61" s="9"/>
      <c r="L61" s="14">
        <f t="shared" si="2"/>
        <v>0</v>
      </c>
      <c r="M61" s="1" t="s">
        <v>146</v>
      </c>
      <c r="N61" s="20" t="s">
        <v>148</v>
      </c>
      <c r="O61" s="107" t="s">
        <v>165</v>
      </c>
      <c r="P61" s="22"/>
      <c r="Q61" s="22"/>
      <c r="R61" s="20"/>
      <c r="S61" s="21"/>
      <c r="T61" s="21"/>
      <c r="U61" s="2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row>
    <row r="62" spans="2:47" ht="48" customHeight="1" x14ac:dyDescent="0.25">
      <c r="B62" s="4" t="s">
        <v>157</v>
      </c>
      <c r="C62" s="143" t="s">
        <v>176</v>
      </c>
      <c r="D62" s="144"/>
      <c r="E62" s="144"/>
      <c r="F62" s="144"/>
      <c r="G62" s="145"/>
      <c r="H62" s="93" t="s">
        <v>132</v>
      </c>
      <c r="I62" s="54"/>
      <c r="J62" s="8"/>
      <c r="K62" s="9"/>
      <c r="L62" s="14">
        <f t="shared" si="2"/>
        <v>0</v>
      </c>
      <c r="M62" s="2" t="s">
        <v>147</v>
      </c>
      <c r="N62" s="20" t="s">
        <v>148</v>
      </c>
      <c r="O62" s="107" t="s">
        <v>165</v>
      </c>
      <c r="P62" s="22"/>
      <c r="Q62" s="22"/>
      <c r="R62" s="20"/>
      <c r="S62" s="21"/>
      <c r="T62" s="21"/>
      <c r="U62" s="2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row>
    <row r="63" spans="2:47" ht="48" customHeight="1" x14ac:dyDescent="0.25">
      <c r="B63" s="4" t="s">
        <v>158</v>
      </c>
      <c r="C63" s="143" t="s">
        <v>177</v>
      </c>
      <c r="D63" s="144"/>
      <c r="E63" s="144"/>
      <c r="F63" s="144"/>
      <c r="G63" s="145"/>
      <c r="H63" s="93" t="s">
        <v>132</v>
      </c>
      <c r="I63" s="54"/>
      <c r="J63" s="8"/>
      <c r="K63" s="9"/>
      <c r="L63" s="14">
        <f t="shared" si="2"/>
        <v>0</v>
      </c>
      <c r="M63" s="1" t="s">
        <v>146</v>
      </c>
      <c r="N63" s="20" t="s">
        <v>148</v>
      </c>
      <c r="O63" s="107" t="s">
        <v>165</v>
      </c>
      <c r="P63" s="22"/>
      <c r="Q63" s="22"/>
      <c r="R63" s="20"/>
      <c r="S63" s="21"/>
      <c r="T63" s="21"/>
      <c r="U63" s="2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row>
    <row r="64" spans="2:47" ht="48" customHeight="1" x14ac:dyDescent="0.25">
      <c r="B64" s="4" t="s">
        <v>159</v>
      </c>
      <c r="C64" s="143" t="s">
        <v>178</v>
      </c>
      <c r="D64" s="144"/>
      <c r="E64" s="144"/>
      <c r="F64" s="144"/>
      <c r="G64" s="145"/>
      <c r="H64" s="93" t="s">
        <v>132</v>
      </c>
      <c r="I64" s="50"/>
      <c r="J64" s="8"/>
      <c r="K64" s="9"/>
      <c r="L64" s="14">
        <f t="shared" si="2"/>
        <v>0</v>
      </c>
      <c r="M64" s="1" t="s">
        <v>146</v>
      </c>
      <c r="N64" s="20" t="s">
        <v>148</v>
      </c>
      <c r="O64" s="107" t="s">
        <v>165</v>
      </c>
      <c r="P64" s="22"/>
      <c r="Q64" s="22"/>
      <c r="R64" s="20"/>
      <c r="S64" s="21"/>
      <c r="T64" s="21"/>
      <c r="U64" s="2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row>
    <row r="65" spans="2:22" s="3" customFormat="1" x14ac:dyDescent="0.25">
      <c r="C65" s="143"/>
      <c r="D65" s="144"/>
      <c r="E65" s="144"/>
      <c r="F65" s="144"/>
      <c r="G65" s="145"/>
      <c r="I65" s="16"/>
    </row>
    <row r="67" spans="2:22" x14ac:dyDescent="0.25">
      <c r="U67" s="99" t="s">
        <v>25</v>
      </c>
      <c r="V67" s="109">
        <f>SUM(V56:V64)</f>
        <v>3</v>
      </c>
    </row>
    <row r="68" spans="2:22" ht="33.950000000000003" customHeight="1" x14ac:dyDescent="0.25">
      <c r="B68" s="18" t="s">
        <v>67</v>
      </c>
      <c r="F68" s="3"/>
    </row>
    <row r="70" spans="2:22" ht="38.1" customHeight="1" x14ac:dyDescent="0.25">
      <c r="C70" s="25" t="s">
        <v>26</v>
      </c>
      <c r="D70" s="45">
        <v>200</v>
      </c>
    </row>
    <row r="80" spans="2:22" x14ac:dyDescent="0.25">
      <c r="G80" s="83"/>
    </row>
    <row r="81" spans="2:9" x14ac:dyDescent="0.25">
      <c r="G81" s="83" t="s">
        <v>75</v>
      </c>
    </row>
    <row r="90" spans="2:9" ht="33.950000000000003" customHeight="1" x14ac:dyDescent="0.25">
      <c r="B90" s="18" t="s">
        <v>69</v>
      </c>
      <c r="H90" s="3"/>
    </row>
    <row r="91" spans="2:9" s="3" customFormat="1" ht="18" customHeight="1" x14ac:dyDescent="0.25">
      <c r="C91" s="17"/>
      <c r="D91" s="17"/>
      <c r="E91" s="17"/>
      <c r="F91" s="17"/>
      <c r="G91" s="17"/>
      <c r="H91" s="17"/>
      <c r="I91" s="17"/>
    </row>
    <row r="92" spans="2:9" s="3" customFormat="1" ht="41.45" customHeight="1" x14ac:dyDescent="0.25">
      <c r="B92" s="17"/>
      <c r="C92" s="25" t="s">
        <v>26</v>
      </c>
      <c r="D92" s="65">
        <v>54850000</v>
      </c>
      <c r="E92" s="1" t="s">
        <v>39</v>
      </c>
      <c r="F92" s="75" t="s">
        <v>55</v>
      </c>
      <c r="G92" s="77">
        <f>+L18*80%</f>
        <v>50854144</v>
      </c>
      <c r="H92" s="102" t="s">
        <v>96</v>
      </c>
      <c r="I92" s="76" t="s">
        <v>80</v>
      </c>
    </row>
    <row r="93" spans="2:9" s="3" customFormat="1" x14ac:dyDescent="0.25"/>
    <row r="94" spans="2:9" s="3" customFormat="1" x14ac:dyDescent="0.25"/>
    <row r="95" spans="2:9" s="3" customFormat="1" x14ac:dyDescent="0.25"/>
    <row r="96" spans="2:9" s="3" customFormat="1" x14ac:dyDescent="0.25"/>
    <row r="97" s="3" customFormat="1" x14ac:dyDescent="0.25"/>
    <row r="98" s="3" customFormat="1" x14ac:dyDescent="0.25"/>
    <row r="99" s="3" customFormat="1" x14ac:dyDescent="0.25"/>
    <row r="100" s="3" customFormat="1" x14ac:dyDescent="0.25"/>
    <row r="101" s="3" customFormat="1" x14ac:dyDescent="0.25"/>
    <row r="102" s="3" customFormat="1" x14ac:dyDescent="0.25"/>
    <row r="103" s="3" customFormat="1" x14ac:dyDescent="0.25"/>
    <row r="104" s="3" customFormat="1" x14ac:dyDescent="0.25"/>
    <row r="105" s="3" customFormat="1" x14ac:dyDescent="0.25"/>
    <row r="106" s="3" customFormat="1" x14ac:dyDescent="0.25"/>
    <row r="107" s="3" customFormat="1" x14ac:dyDescent="0.25"/>
    <row r="108" s="3" customFormat="1" x14ac:dyDescent="0.25"/>
    <row r="109" s="3" customFormat="1" x14ac:dyDescent="0.25"/>
    <row r="110" s="3" customFormat="1" x14ac:dyDescent="0.25"/>
    <row r="111" s="3" customFormat="1" x14ac:dyDescent="0.25"/>
    <row r="112" s="3" customFormat="1" x14ac:dyDescent="0.25"/>
    <row r="113" spans="2:9" s="3" customFormat="1" x14ac:dyDescent="0.25"/>
    <row r="114" spans="2:9" s="3" customFormat="1" x14ac:dyDescent="0.25"/>
    <row r="115" spans="2:9" s="3" customFormat="1" x14ac:dyDescent="0.25"/>
    <row r="116" spans="2:9" s="3" customFormat="1" x14ac:dyDescent="0.25"/>
    <row r="117" spans="2:9" s="3" customFormat="1" x14ac:dyDescent="0.25"/>
    <row r="118" spans="2:9" s="3" customFormat="1" x14ac:dyDescent="0.25"/>
    <row r="119" spans="2:9" s="3" customFormat="1" x14ac:dyDescent="0.25"/>
    <row r="120" spans="2:9" s="3" customFormat="1" x14ac:dyDescent="0.25"/>
    <row r="121" spans="2:9" s="3" customFormat="1" x14ac:dyDescent="0.25">
      <c r="B121" s="140" t="s">
        <v>70</v>
      </c>
      <c r="C121" s="140"/>
      <c r="D121" s="140"/>
      <c r="E121" s="140"/>
      <c r="F121" s="140"/>
      <c r="G121" s="140"/>
    </row>
    <row r="122" spans="2:9" s="3" customFormat="1" x14ac:dyDescent="0.25">
      <c r="B122" s="48"/>
      <c r="C122" s="48"/>
      <c r="D122" s="48"/>
      <c r="E122" s="48"/>
      <c r="F122" s="48"/>
      <c r="G122" s="48"/>
    </row>
    <row r="123" spans="2:9" s="3" customFormat="1" ht="65.45" customHeight="1" x14ac:dyDescent="0.25">
      <c r="C123" s="25" t="s">
        <v>26</v>
      </c>
      <c r="D123" s="36">
        <v>100</v>
      </c>
    </row>
    <row r="124" spans="2:9" s="3" customFormat="1" x14ac:dyDescent="0.25"/>
    <row r="125" spans="2:9" s="3" customFormat="1" ht="18" customHeight="1" x14ac:dyDescent="0.25">
      <c r="B125" s="17"/>
      <c r="C125" s="17"/>
      <c r="D125" s="17"/>
      <c r="E125" s="17"/>
      <c r="F125" s="17"/>
      <c r="G125" s="17"/>
      <c r="H125" s="17"/>
      <c r="I125" s="17"/>
    </row>
    <row r="126" spans="2:9" s="3" customFormat="1" x14ac:dyDescent="0.25"/>
    <row r="127" spans="2:9" s="3" customFormat="1" x14ac:dyDescent="0.25"/>
    <row r="128" spans="2:9" s="3" customFormat="1" x14ac:dyDescent="0.25">
      <c r="G128" s="16" t="s">
        <v>75</v>
      </c>
    </row>
    <row r="129" s="3" customFormat="1" x14ac:dyDescent="0.25"/>
    <row r="130" s="3" customFormat="1" x14ac:dyDescent="0.25"/>
    <row r="131" s="3" customFormat="1" x14ac:dyDescent="0.25"/>
    <row r="132" s="3" customFormat="1" x14ac:dyDescent="0.25"/>
    <row r="133" s="3" customFormat="1" x14ac:dyDescent="0.25"/>
    <row r="134" s="3" customFormat="1" x14ac:dyDescent="0.25"/>
    <row r="135" s="3" customFormat="1" x14ac:dyDescent="0.25"/>
    <row r="136" s="3" customFormat="1" x14ac:dyDescent="0.25"/>
    <row r="137" s="3" customFormat="1" x14ac:dyDescent="0.25"/>
    <row r="138" s="3" customFormat="1" x14ac:dyDescent="0.25"/>
    <row r="139" s="3" customFormat="1" x14ac:dyDescent="0.25"/>
    <row r="140" s="3" customFormat="1" x14ac:dyDescent="0.25"/>
    <row r="141" s="3" customFormat="1" x14ac:dyDescent="0.25"/>
    <row r="142" s="3" customFormat="1" x14ac:dyDescent="0.25"/>
    <row r="143" s="3" customFormat="1" x14ac:dyDescent="0.25"/>
    <row r="144" s="3" customFormat="1" x14ac:dyDescent="0.25"/>
    <row r="145" s="3" customFormat="1" x14ac:dyDescent="0.25"/>
    <row r="146" s="3" customFormat="1" x14ac:dyDescent="0.25"/>
    <row r="147" s="3" customFormat="1" x14ac:dyDescent="0.25"/>
    <row r="148" s="3" customFormat="1" x14ac:dyDescent="0.25"/>
    <row r="149" s="3" customFormat="1" x14ac:dyDescent="0.25"/>
    <row r="150" s="3" customFormat="1" x14ac:dyDescent="0.25"/>
    <row r="151" s="3" customFormat="1" x14ac:dyDescent="0.25"/>
    <row r="152" s="3" customFormat="1" x14ac:dyDescent="0.25"/>
    <row r="153" s="3" customFormat="1" x14ac:dyDescent="0.25"/>
    <row r="154" s="3" customFormat="1" x14ac:dyDescent="0.25"/>
  </sheetData>
  <mergeCells count="37">
    <mergeCell ref="C10:G10"/>
    <mergeCell ref="B2:G2"/>
    <mergeCell ref="B3:G3"/>
    <mergeCell ref="B4:G4"/>
    <mergeCell ref="D7:G7"/>
    <mergeCell ref="C9:G9"/>
    <mergeCell ref="C60:G60"/>
    <mergeCell ref="C61:G61"/>
    <mergeCell ref="C62:G62"/>
    <mergeCell ref="B25:C25"/>
    <mergeCell ref="C11:G11"/>
    <mergeCell ref="C12:G12"/>
    <mergeCell ref="C13:G13"/>
    <mergeCell ref="C14:G14"/>
    <mergeCell ref="C15:G15"/>
    <mergeCell ref="B17:E17"/>
    <mergeCell ref="B20:C20"/>
    <mergeCell ref="B21:C21"/>
    <mergeCell ref="B22:C22"/>
    <mergeCell ref="B23:C23"/>
    <mergeCell ref="B24:C24"/>
    <mergeCell ref="C63:G63"/>
    <mergeCell ref="C65:G65"/>
    <mergeCell ref="I7:K7"/>
    <mergeCell ref="C64:G64"/>
    <mergeCell ref="B121:G121"/>
    <mergeCell ref="B26:C26"/>
    <mergeCell ref="B27:C27"/>
    <mergeCell ref="B28:C28"/>
    <mergeCell ref="B30:G30"/>
    <mergeCell ref="B31:G31"/>
    <mergeCell ref="C54:G54"/>
    <mergeCell ref="C55:G55"/>
    <mergeCell ref="C56:G56"/>
    <mergeCell ref="C57:G57"/>
    <mergeCell ref="C58:G58"/>
    <mergeCell ref="C59:G59"/>
  </mergeCells>
  <conditionalFormatting sqref="L16">
    <cfRule type="cellIs" dxfId="11" priority="1" operator="lessThan">
      <formula>$L$18</formula>
    </cfRule>
    <cfRule type="cellIs" dxfId="10" priority="2" operator="equal">
      <formula>$L$18</formula>
    </cfRule>
    <cfRule type="cellIs" dxfId="9" priority="3" operator="greaterThan">
      <formula>$L$18</formula>
    </cfRule>
    <cfRule type="cellIs" dxfId="8" priority="4" operator="lessThan">
      <formula>77380912.5</formula>
    </cfRule>
    <cfRule type="cellIs" dxfId="7" priority="5" operator="equal">
      <formula>77380912.5</formula>
    </cfRule>
    <cfRule type="cellIs" dxfId="6" priority="6" operator="greaterThan">
      <formula>77380912.5</formula>
    </cfRule>
  </conditionalFormatting>
  <hyperlinks>
    <hyperlink ref="U58" r:id="rId1"/>
    <hyperlink ref="U60" r:id="rId2"/>
  </hyperlinks>
  <pageMargins left="0.7" right="0.7" top="0.75" bottom="0.75" header="0.3" footer="0.3"/>
  <pageSetup orientation="portrait" r:id="rId3"/>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U145"/>
  <sheetViews>
    <sheetView topLeftCell="A30" zoomScale="42" workbookViewId="0">
      <selection activeCell="C58" sqref="C58"/>
    </sheetView>
  </sheetViews>
  <sheetFormatPr baseColWidth="10" defaultColWidth="11.42578125" defaultRowHeight="15" x14ac:dyDescent="0.25"/>
  <cols>
    <col min="1" max="1" width="3.42578125" style="3" customWidth="1"/>
    <col min="2" max="2" width="18" style="1" customWidth="1"/>
    <col min="3" max="3" width="20.85546875" style="1" customWidth="1"/>
    <col min="4" max="7" width="22.42578125" style="1" customWidth="1"/>
    <col min="8" max="8" width="15.7109375" style="1" customWidth="1"/>
    <col min="9" max="9" width="17.28515625" style="1" customWidth="1"/>
    <col min="10" max="10" width="13.85546875" style="1" bestFit="1" customWidth="1"/>
    <col min="11" max="11" width="21.85546875" style="1" customWidth="1"/>
    <col min="12" max="12" width="28.5703125" style="1" customWidth="1"/>
    <col min="13" max="13" width="20.42578125" style="1" customWidth="1"/>
    <col min="14" max="14" width="18.140625" style="1" bestFit="1" customWidth="1"/>
    <col min="15" max="15" width="17.28515625" style="1" customWidth="1"/>
    <col min="16" max="16" width="14.5703125" style="1" customWidth="1"/>
    <col min="17" max="17" width="16" style="1" customWidth="1"/>
    <col min="18" max="18" width="15.42578125" style="1" customWidth="1"/>
    <col min="19" max="19" width="20.85546875" style="1" bestFit="1" customWidth="1"/>
    <col min="20" max="20" width="14.85546875" style="1" customWidth="1"/>
    <col min="21" max="21" width="26" style="1" customWidth="1"/>
    <col min="22" max="22" width="11.42578125" style="1"/>
    <col min="23" max="23" width="39" style="1" customWidth="1"/>
    <col min="24" max="16384" width="11.42578125" style="1"/>
  </cols>
  <sheetData>
    <row r="1" spans="2:47" s="3" customFormat="1" x14ac:dyDescent="0.25"/>
    <row r="2" spans="2:47" s="3" customFormat="1" x14ac:dyDescent="0.25">
      <c r="B2" s="138" t="s">
        <v>0</v>
      </c>
      <c r="C2" s="138"/>
      <c r="D2" s="138"/>
      <c r="E2" s="138"/>
      <c r="F2" s="138"/>
      <c r="G2" s="138"/>
    </row>
    <row r="3" spans="2:47" s="3" customFormat="1" x14ac:dyDescent="0.25">
      <c r="B3" s="139" t="s">
        <v>1</v>
      </c>
      <c r="C3" s="139"/>
      <c r="D3" s="139"/>
      <c r="E3" s="139"/>
      <c r="F3" s="139"/>
      <c r="G3" s="139"/>
    </row>
    <row r="4" spans="2:47" s="3" customFormat="1" x14ac:dyDescent="0.25">
      <c r="B4" s="140" t="s">
        <v>2</v>
      </c>
      <c r="C4" s="140"/>
      <c r="D4" s="140"/>
      <c r="E4" s="140"/>
      <c r="F4" s="140"/>
      <c r="G4" s="140"/>
    </row>
    <row r="5" spans="2:47" s="3" customFormat="1" x14ac:dyDescent="0.25">
      <c r="B5" s="48"/>
      <c r="C5" s="48"/>
      <c r="D5" s="48"/>
      <c r="E5" s="48"/>
      <c r="F5" s="48"/>
      <c r="G5" s="48"/>
    </row>
    <row r="6" spans="2:47" s="3" customFormat="1" ht="15.75" x14ac:dyDescent="0.25">
      <c r="B6" s="53" t="s">
        <v>27</v>
      </c>
      <c r="C6" s="29"/>
      <c r="D6" s="30"/>
      <c r="E6" s="30"/>
      <c r="F6" s="30"/>
      <c r="G6" s="30"/>
      <c r="H6" s="6" t="s">
        <v>9</v>
      </c>
    </row>
    <row r="7" spans="2:47" ht="113.1" customHeight="1" x14ac:dyDescent="0.25">
      <c r="B7" s="4" t="s">
        <v>7</v>
      </c>
      <c r="C7" s="4" t="s">
        <v>32</v>
      </c>
      <c r="D7" s="141" t="s">
        <v>71</v>
      </c>
      <c r="E7" s="141"/>
      <c r="F7" s="141"/>
      <c r="G7" s="141"/>
      <c r="H7" s="45" t="s">
        <v>132</v>
      </c>
      <c r="I7" s="110" t="s">
        <v>181</v>
      </c>
      <c r="J7" s="3"/>
      <c r="K7" s="3"/>
      <c r="L7" s="3"/>
      <c r="M7" s="3"/>
      <c r="N7" s="3"/>
      <c r="O7" s="3"/>
      <c r="P7" s="3"/>
      <c r="Q7" s="3"/>
      <c r="R7" s="3"/>
      <c r="S7" s="3"/>
      <c r="T7" s="3"/>
      <c r="U7" s="3"/>
      <c r="V7" s="3"/>
      <c r="W7" s="3"/>
      <c r="X7" s="3"/>
      <c r="Y7" s="3"/>
      <c r="Z7" s="3"/>
      <c r="AA7" s="3"/>
      <c r="AB7" s="3"/>
      <c r="AC7" s="3"/>
      <c r="AD7" s="3"/>
      <c r="AE7" s="3"/>
      <c r="AF7" s="3"/>
      <c r="AG7" s="3"/>
      <c r="AH7" s="3"/>
      <c r="AI7" s="3"/>
      <c r="AJ7" s="3"/>
      <c r="AK7" s="3"/>
      <c r="AL7" s="3"/>
    </row>
    <row r="8" spans="2:47" s="3" customFormat="1" x14ac:dyDescent="0.25"/>
    <row r="9" spans="2:47" ht="60" x14ac:dyDescent="0.25">
      <c r="B9" s="49" t="s">
        <v>22</v>
      </c>
      <c r="C9" s="142" t="s">
        <v>8</v>
      </c>
      <c r="D9" s="142"/>
      <c r="E9" s="142"/>
      <c r="F9" s="142"/>
      <c r="G9" s="142"/>
      <c r="H9" s="6" t="s">
        <v>54</v>
      </c>
      <c r="I9" s="6" t="s">
        <v>10</v>
      </c>
      <c r="J9" s="6" t="s">
        <v>15</v>
      </c>
      <c r="K9" s="6" t="s">
        <v>16</v>
      </c>
      <c r="L9" s="6" t="s">
        <v>17</v>
      </c>
      <c r="M9" s="6" t="s">
        <v>11</v>
      </c>
      <c r="N9" s="6" t="s">
        <v>12</v>
      </c>
      <c r="O9" s="6" t="s">
        <v>13</v>
      </c>
      <c r="P9" s="6" t="s">
        <v>28</v>
      </c>
      <c r="Q9" s="6" t="s">
        <v>14</v>
      </c>
      <c r="R9" s="6" t="s">
        <v>35</v>
      </c>
      <c r="S9" s="6" t="s">
        <v>18</v>
      </c>
      <c r="T9" s="6" t="s">
        <v>19</v>
      </c>
      <c r="U9" s="6" t="s">
        <v>20</v>
      </c>
      <c r="V9" s="10"/>
      <c r="W9" s="10"/>
      <c r="X9" s="10"/>
      <c r="Y9" s="10"/>
      <c r="Z9" s="10"/>
      <c r="AA9" s="10"/>
      <c r="AB9" s="10"/>
      <c r="AC9" s="10"/>
      <c r="AD9" s="3"/>
      <c r="AE9" s="3"/>
      <c r="AF9" s="3"/>
      <c r="AG9" s="3"/>
      <c r="AH9" s="3"/>
      <c r="AI9" s="3"/>
      <c r="AJ9" s="3"/>
      <c r="AK9" s="3"/>
      <c r="AL9" s="3"/>
      <c r="AM9" s="3"/>
      <c r="AN9" s="3"/>
      <c r="AO9" s="3"/>
      <c r="AP9" s="3"/>
      <c r="AQ9" s="3"/>
      <c r="AR9" s="3"/>
      <c r="AS9" s="3"/>
      <c r="AT9" s="3"/>
      <c r="AU9" s="3"/>
    </row>
    <row r="10" spans="2:47" ht="48" customHeight="1" x14ac:dyDescent="0.25">
      <c r="B10" s="4" t="s">
        <v>3</v>
      </c>
      <c r="C10" s="147" t="s">
        <v>182</v>
      </c>
      <c r="D10" s="148"/>
      <c r="E10" s="148"/>
      <c r="F10" s="148"/>
      <c r="G10" s="149"/>
      <c r="H10" s="50" t="s">
        <v>80</v>
      </c>
      <c r="I10" s="54" t="s">
        <v>80</v>
      </c>
      <c r="J10" s="32">
        <v>18000000</v>
      </c>
      <c r="K10" s="9">
        <v>1</v>
      </c>
      <c r="L10" s="14">
        <f t="shared" ref="L10:L15" si="0">+J10*K10</f>
        <v>18000000</v>
      </c>
      <c r="M10" s="2" t="s">
        <v>187</v>
      </c>
      <c r="N10" s="92" t="s">
        <v>74</v>
      </c>
      <c r="O10" s="22">
        <v>41158</v>
      </c>
      <c r="P10" s="22" t="s">
        <v>80</v>
      </c>
      <c r="Q10" s="22">
        <v>41182</v>
      </c>
      <c r="R10" s="20" t="s">
        <v>80</v>
      </c>
      <c r="S10" s="106" t="s">
        <v>192</v>
      </c>
      <c r="T10" s="21"/>
      <c r="U10" s="2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row>
    <row r="11" spans="2:47" ht="48" customHeight="1" x14ac:dyDescent="0.25">
      <c r="B11" s="4" t="s">
        <v>4</v>
      </c>
      <c r="C11" s="143" t="s">
        <v>183</v>
      </c>
      <c r="D11" s="144"/>
      <c r="E11" s="144"/>
      <c r="F11" s="144"/>
      <c r="G11" s="145"/>
      <c r="H11" s="54" t="s">
        <v>80</v>
      </c>
      <c r="I11" s="54" t="s">
        <v>80</v>
      </c>
      <c r="J11" s="32">
        <v>30000000</v>
      </c>
      <c r="K11" s="9">
        <v>1</v>
      </c>
      <c r="L11" s="14">
        <f t="shared" si="0"/>
        <v>30000000</v>
      </c>
      <c r="M11" s="2" t="s">
        <v>187</v>
      </c>
      <c r="N11" s="92" t="s">
        <v>74</v>
      </c>
      <c r="O11" s="22">
        <v>41183</v>
      </c>
      <c r="P11" s="22" t="s">
        <v>80</v>
      </c>
      <c r="Q11" s="22">
        <v>41186</v>
      </c>
      <c r="R11" s="20" t="s">
        <v>80</v>
      </c>
      <c r="S11" s="106" t="s">
        <v>192</v>
      </c>
      <c r="T11" s="24"/>
      <c r="U11" s="2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row>
    <row r="12" spans="2:47" ht="48" customHeight="1" x14ac:dyDescent="0.25">
      <c r="B12" s="4" t="s">
        <v>5</v>
      </c>
      <c r="C12" s="143" t="s">
        <v>184</v>
      </c>
      <c r="D12" s="144"/>
      <c r="E12" s="144"/>
      <c r="F12" s="144"/>
      <c r="G12" s="145"/>
      <c r="H12" s="54" t="s">
        <v>80</v>
      </c>
      <c r="I12" s="50" t="s">
        <v>132</v>
      </c>
      <c r="J12" s="32">
        <v>30000000</v>
      </c>
      <c r="K12" s="9">
        <v>1</v>
      </c>
      <c r="L12" s="14">
        <f t="shared" si="0"/>
        <v>30000000</v>
      </c>
      <c r="M12" s="2" t="s">
        <v>188</v>
      </c>
      <c r="N12" s="92" t="s">
        <v>74</v>
      </c>
      <c r="O12" s="22">
        <v>41780</v>
      </c>
      <c r="P12" s="22" t="s">
        <v>86</v>
      </c>
      <c r="Q12" s="22" t="s">
        <v>132</v>
      </c>
      <c r="R12" s="20" t="s">
        <v>132</v>
      </c>
      <c r="S12" s="106" t="s">
        <v>192</v>
      </c>
      <c r="T12" s="24"/>
      <c r="U12" s="2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row>
    <row r="13" spans="2:47" ht="48" customHeight="1" x14ac:dyDescent="0.25">
      <c r="B13" s="4" t="s">
        <v>6</v>
      </c>
      <c r="C13" s="150" t="s">
        <v>185</v>
      </c>
      <c r="D13" s="150"/>
      <c r="E13" s="150"/>
      <c r="F13" s="150"/>
      <c r="G13" s="150"/>
      <c r="H13" s="54" t="s">
        <v>80</v>
      </c>
      <c r="I13" s="54" t="s">
        <v>80</v>
      </c>
      <c r="J13" s="32">
        <v>30000000</v>
      </c>
      <c r="K13" s="9">
        <v>1</v>
      </c>
      <c r="L13" s="14">
        <f t="shared" si="0"/>
        <v>30000000</v>
      </c>
      <c r="M13" s="12" t="s">
        <v>189</v>
      </c>
      <c r="N13" s="92" t="s">
        <v>74</v>
      </c>
      <c r="O13" s="22">
        <v>41336</v>
      </c>
      <c r="P13" s="22" t="s">
        <v>80</v>
      </c>
      <c r="Q13" s="22">
        <v>41348</v>
      </c>
      <c r="R13" s="20" t="s">
        <v>80</v>
      </c>
      <c r="S13" s="106" t="s">
        <v>192</v>
      </c>
      <c r="T13" s="12"/>
      <c r="U13" s="12"/>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row>
    <row r="14" spans="2:47" ht="48" customHeight="1" x14ac:dyDescent="0.25">
      <c r="B14" s="4" t="s">
        <v>29</v>
      </c>
      <c r="C14" s="143" t="s">
        <v>186</v>
      </c>
      <c r="D14" s="144"/>
      <c r="E14" s="144"/>
      <c r="F14" s="144"/>
      <c r="G14" s="145"/>
      <c r="H14" s="54" t="s">
        <v>80</v>
      </c>
      <c r="I14" s="54" t="s">
        <v>80</v>
      </c>
      <c r="J14" s="8">
        <v>9000000</v>
      </c>
      <c r="K14" s="9">
        <v>1</v>
      </c>
      <c r="L14" s="14">
        <f t="shared" si="0"/>
        <v>9000000</v>
      </c>
      <c r="M14" s="12" t="s">
        <v>190</v>
      </c>
      <c r="N14" s="92" t="s">
        <v>74</v>
      </c>
      <c r="O14" s="22">
        <v>41307</v>
      </c>
      <c r="P14" s="22" t="s">
        <v>80</v>
      </c>
      <c r="Q14" s="22" t="s">
        <v>193</v>
      </c>
      <c r="R14" s="20" t="s">
        <v>80</v>
      </c>
      <c r="S14" s="106" t="s">
        <v>192</v>
      </c>
      <c r="T14" s="12"/>
      <c r="U14" s="12"/>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row>
    <row r="15" spans="2:47" ht="48" customHeight="1" x14ac:dyDescent="0.25">
      <c r="B15" s="4" t="s">
        <v>30</v>
      </c>
      <c r="C15" s="143" t="s">
        <v>186</v>
      </c>
      <c r="D15" s="144"/>
      <c r="E15" s="144"/>
      <c r="F15" s="144"/>
      <c r="G15" s="145"/>
      <c r="H15" s="54" t="s">
        <v>80</v>
      </c>
      <c r="I15" s="54" t="s">
        <v>80</v>
      </c>
      <c r="J15" s="8">
        <v>8000000</v>
      </c>
      <c r="K15" s="9">
        <v>1</v>
      </c>
      <c r="L15" s="14">
        <f t="shared" si="0"/>
        <v>8000000</v>
      </c>
      <c r="M15" s="12" t="s">
        <v>191</v>
      </c>
      <c r="N15" s="92" t="s">
        <v>74</v>
      </c>
      <c r="O15" s="22">
        <v>41334</v>
      </c>
      <c r="P15" s="22" t="s">
        <v>80</v>
      </c>
      <c r="Q15" s="22">
        <v>41363</v>
      </c>
      <c r="R15" s="20" t="s">
        <v>80</v>
      </c>
      <c r="S15" s="106" t="s">
        <v>192</v>
      </c>
      <c r="T15" s="12"/>
      <c r="U15" s="12"/>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row>
    <row r="16" spans="2:47" x14ac:dyDescent="0.25">
      <c r="B16" s="3"/>
      <c r="C16" s="3"/>
      <c r="D16" s="3"/>
      <c r="E16" s="3"/>
      <c r="F16" s="3"/>
      <c r="G16" s="3"/>
      <c r="H16" s="3"/>
      <c r="I16" s="3"/>
      <c r="J16" s="3"/>
      <c r="K16" s="3"/>
      <c r="L16" s="7">
        <f>SUM(L10:L15)-L12</f>
        <v>95000000</v>
      </c>
      <c r="M16" s="3"/>
      <c r="N16" s="3"/>
      <c r="O16" s="3"/>
      <c r="P16" s="3"/>
      <c r="Q16" s="3"/>
      <c r="R16" s="3"/>
      <c r="S16" s="3"/>
      <c r="T16" s="3"/>
      <c r="U16" s="3"/>
      <c r="V16" s="3"/>
      <c r="W16" s="3"/>
      <c r="X16" s="3"/>
      <c r="Y16" s="3"/>
      <c r="Z16" s="3"/>
      <c r="AA16" s="3"/>
      <c r="AB16" s="3"/>
      <c r="AC16" s="3"/>
      <c r="AD16" s="3"/>
      <c r="AE16" s="3"/>
      <c r="AF16" s="3"/>
      <c r="AG16" s="3"/>
      <c r="AH16" s="3"/>
    </row>
    <row r="17" spans="2:37" x14ac:dyDescent="0.25">
      <c r="B17" s="137" t="s">
        <v>21</v>
      </c>
      <c r="C17" s="137"/>
      <c r="D17" s="137"/>
      <c r="E17" s="137"/>
      <c r="F17" s="3"/>
      <c r="G17" s="3"/>
      <c r="H17" s="3"/>
      <c r="I17" s="3"/>
      <c r="J17" s="3"/>
      <c r="K17" s="3"/>
      <c r="L17" s="11"/>
      <c r="M17" s="3"/>
      <c r="N17" s="3"/>
      <c r="O17" s="3"/>
      <c r="P17" s="3"/>
      <c r="Q17" s="3"/>
      <c r="R17" s="3"/>
      <c r="S17" s="3"/>
      <c r="T17" s="3"/>
      <c r="U17" s="3"/>
      <c r="V17" s="3"/>
      <c r="W17" s="3"/>
      <c r="X17" s="3"/>
      <c r="Y17" s="3"/>
      <c r="Z17" s="3"/>
      <c r="AA17" s="3"/>
      <c r="AB17" s="3"/>
      <c r="AC17" s="3"/>
      <c r="AD17" s="3"/>
      <c r="AE17" s="3"/>
      <c r="AF17" s="3"/>
      <c r="AG17" s="3"/>
      <c r="AH17" s="3"/>
      <c r="AI17" s="3"/>
      <c r="AJ17" s="3"/>
      <c r="AK17" s="3"/>
    </row>
    <row r="18" spans="2:37" x14ac:dyDescent="0.25">
      <c r="B18" s="3"/>
      <c r="C18" s="3"/>
      <c r="D18" s="3"/>
      <c r="E18" s="3"/>
      <c r="F18" s="3"/>
      <c r="G18" s="3"/>
      <c r="H18" s="3"/>
      <c r="I18" s="3"/>
      <c r="J18" s="3"/>
      <c r="K18" s="3" t="s">
        <v>40</v>
      </c>
      <c r="L18" s="51">
        <v>63567680</v>
      </c>
      <c r="M18" s="3" t="s">
        <v>36</v>
      </c>
      <c r="N18" s="3"/>
      <c r="O18" s="3"/>
      <c r="P18" s="3"/>
      <c r="Q18" s="3"/>
      <c r="R18" s="3"/>
      <c r="S18" s="3"/>
      <c r="T18" s="3"/>
      <c r="U18" s="3"/>
      <c r="V18" s="3"/>
      <c r="W18" s="3"/>
      <c r="X18" s="3"/>
      <c r="Y18" s="3"/>
      <c r="Z18" s="3"/>
      <c r="AA18" s="3"/>
      <c r="AB18" s="3"/>
      <c r="AC18" s="3"/>
      <c r="AD18" s="3"/>
      <c r="AE18" s="3"/>
      <c r="AF18" s="3"/>
      <c r="AG18" s="3"/>
      <c r="AH18" s="3"/>
      <c r="AI18" s="3"/>
      <c r="AJ18" s="3"/>
      <c r="AK18" s="3"/>
    </row>
    <row r="19" spans="2:37" x14ac:dyDescent="0.25">
      <c r="B19" s="31" t="s">
        <v>33</v>
      </c>
      <c r="C19" s="31"/>
      <c r="D19" s="49" t="s">
        <v>9</v>
      </c>
      <c r="E19" s="3"/>
      <c r="F19" s="3"/>
      <c r="G19" s="3"/>
      <c r="H19" s="3"/>
      <c r="I19" s="3"/>
      <c r="J19" s="3"/>
      <c r="K19" s="1" t="s">
        <v>56</v>
      </c>
      <c r="M19" s="3"/>
      <c r="N19" s="3"/>
      <c r="O19" s="3"/>
      <c r="P19" s="3"/>
      <c r="Q19" s="3"/>
      <c r="R19" s="3"/>
      <c r="S19" s="3"/>
      <c r="T19" s="3"/>
      <c r="U19" s="3"/>
      <c r="V19" s="3"/>
      <c r="W19" s="3"/>
      <c r="X19" s="3"/>
      <c r="Y19" s="3"/>
      <c r="Z19" s="3"/>
      <c r="AA19" s="3"/>
      <c r="AB19" s="3"/>
      <c r="AC19" s="3"/>
      <c r="AD19" s="3"/>
      <c r="AE19" s="3"/>
      <c r="AF19" s="3"/>
      <c r="AG19" s="3"/>
      <c r="AH19" s="3"/>
      <c r="AI19" s="3"/>
      <c r="AJ19" s="3"/>
      <c r="AK19" s="3"/>
    </row>
    <row r="20" spans="2:37" x14ac:dyDescent="0.25">
      <c r="B20" s="146" t="s">
        <v>58</v>
      </c>
      <c r="C20" s="146"/>
      <c r="D20" s="87" t="s">
        <v>80</v>
      </c>
      <c r="E20" s="3"/>
      <c r="F20" s="3"/>
      <c r="G20" s="3"/>
      <c r="H20" s="3"/>
      <c r="I20" s="3"/>
      <c r="J20" s="3"/>
      <c r="M20" s="3"/>
      <c r="N20" s="3"/>
      <c r="O20" s="3"/>
      <c r="P20" s="3"/>
      <c r="Q20" s="3"/>
      <c r="R20" s="3"/>
      <c r="S20" s="3"/>
      <c r="T20" s="3"/>
      <c r="U20" s="3"/>
      <c r="V20" s="3"/>
      <c r="W20" s="3"/>
      <c r="X20" s="3"/>
      <c r="Y20" s="3"/>
      <c r="Z20" s="3"/>
      <c r="AA20" s="3"/>
      <c r="AB20" s="3"/>
      <c r="AC20" s="3"/>
      <c r="AD20" s="3"/>
      <c r="AE20" s="3"/>
      <c r="AF20" s="3"/>
      <c r="AG20" s="3"/>
      <c r="AH20" s="3"/>
      <c r="AI20" s="3"/>
      <c r="AJ20" s="3"/>
      <c r="AK20" s="3"/>
    </row>
    <row r="21" spans="2:37" x14ac:dyDescent="0.25">
      <c r="B21" s="146" t="s">
        <v>59</v>
      </c>
      <c r="C21" s="146"/>
      <c r="D21" s="45" t="s">
        <v>80</v>
      </c>
      <c r="E21" s="99" t="s">
        <v>179</v>
      </c>
      <c r="F21" s="3"/>
      <c r="G21" s="3"/>
      <c r="H21" s="3"/>
      <c r="I21" s="3"/>
      <c r="J21" s="3"/>
      <c r="M21" s="3"/>
      <c r="N21" s="3"/>
      <c r="O21" s="3"/>
      <c r="P21" s="3"/>
      <c r="Q21" s="3"/>
      <c r="R21" s="3"/>
      <c r="S21" s="3"/>
      <c r="T21" s="3"/>
      <c r="U21" s="3"/>
      <c r="V21" s="3"/>
      <c r="W21" s="3"/>
      <c r="X21" s="3"/>
      <c r="Y21" s="3"/>
      <c r="Z21" s="3"/>
      <c r="AA21" s="3"/>
      <c r="AB21" s="3"/>
      <c r="AC21" s="3"/>
      <c r="AD21" s="3"/>
      <c r="AE21" s="3"/>
      <c r="AF21" s="3"/>
      <c r="AG21" s="3"/>
      <c r="AH21" s="3"/>
      <c r="AI21" s="3"/>
      <c r="AJ21" s="3"/>
      <c r="AK21" s="3"/>
    </row>
    <row r="22" spans="2:37" x14ac:dyDescent="0.25">
      <c r="B22" s="146" t="s">
        <v>34</v>
      </c>
      <c r="C22" s="146"/>
      <c r="D22" s="45" t="s">
        <v>80</v>
      </c>
      <c r="E22" s="99" t="s">
        <v>180</v>
      </c>
      <c r="F22" s="3"/>
      <c r="G22" s="3"/>
      <c r="H22" s="3"/>
      <c r="I22" s="3"/>
      <c r="J22" s="3"/>
      <c r="K22" s="3" t="s">
        <v>55</v>
      </c>
      <c r="L22" s="11">
        <f>+L18*80%</f>
        <v>50854144</v>
      </c>
      <c r="M22" s="3"/>
      <c r="N22" s="3"/>
      <c r="O22" s="3"/>
      <c r="P22" s="3"/>
      <c r="Q22" s="3"/>
      <c r="R22" s="3"/>
      <c r="S22" s="3"/>
      <c r="T22" s="3"/>
      <c r="U22" s="3"/>
      <c r="V22" s="3"/>
      <c r="W22" s="3"/>
      <c r="X22" s="3"/>
      <c r="Y22" s="3"/>
      <c r="Z22" s="3"/>
      <c r="AA22" s="3"/>
      <c r="AB22" s="3"/>
      <c r="AC22" s="3"/>
      <c r="AD22" s="3"/>
      <c r="AE22" s="3"/>
      <c r="AF22" s="3"/>
      <c r="AG22" s="3"/>
      <c r="AH22" s="3"/>
      <c r="AI22" s="3"/>
      <c r="AJ22" s="3"/>
      <c r="AK22" s="3"/>
    </row>
    <row r="23" spans="2:37" x14ac:dyDescent="0.25">
      <c r="B23" s="146" t="s">
        <v>37</v>
      </c>
      <c r="C23" s="146"/>
      <c r="D23" s="45" t="s">
        <v>80</v>
      </c>
      <c r="E23" s="99" t="s">
        <v>180</v>
      </c>
      <c r="F23" s="3"/>
      <c r="G23" s="3"/>
      <c r="H23" s="3"/>
      <c r="I23" s="3"/>
      <c r="J23" s="3"/>
      <c r="K23" s="3" t="s">
        <v>57</v>
      </c>
      <c r="L23" s="3"/>
      <c r="M23" s="3"/>
      <c r="N23" s="3"/>
      <c r="O23" s="3"/>
      <c r="P23" s="3"/>
      <c r="Q23" s="3"/>
      <c r="R23" s="3"/>
      <c r="S23" s="3"/>
      <c r="T23" s="3"/>
      <c r="U23" s="3"/>
      <c r="V23" s="3"/>
      <c r="W23" s="3"/>
      <c r="X23" s="3"/>
      <c r="Y23" s="3"/>
      <c r="Z23" s="3"/>
      <c r="AA23" s="3"/>
      <c r="AB23" s="3"/>
      <c r="AC23" s="3"/>
      <c r="AD23" s="3"/>
      <c r="AE23" s="3"/>
      <c r="AF23" s="3"/>
      <c r="AG23" s="3"/>
      <c r="AH23" s="3"/>
      <c r="AI23" s="3"/>
      <c r="AJ23" s="3"/>
      <c r="AK23" s="3"/>
    </row>
    <row r="24" spans="2:37" x14ac:dyDescent="0.25">
      <c r="B24" s="146" t="s">
        <v>60</v>
      </c>
      <c r="C24" s="146"/>
      <c r="D24" s="45" t="s">
        <v>80</v>
      </c>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row>
    <row r="25" spans="2:37" x14ac:dyDescent="0.25">
      <c r="B25" s="146" t="s">
        <v>61</v>
      </c>
      <c r="C25" s="146"/>
      <c r="D25" s="45" t="s">
        <v>80</v>
      </c>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row>
    <row r="26" spans="2:37" x14ac:dyDescent="0.25">
      <c r="B26" s="146" t="s">
        <v>62</v>
      </c>
      <c r="C26" s="146"/>
      <c r="D26" s="45" t="s">
        <v>80</v>
      </c>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row>
    <row r="27" spans="2:37" x14ac:dyDescent="0.25">
      <c r="B27" s="146" t="s">
        <v>63</v>
      </c>
      <c r="C27" s="146"/>
      <c r="D27" s="45" t="s">
        <v>132</v>
      </c>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row>
    <row r="28" spans="2:37" x14ac:dyDescent="0.25">
      <c r="B28" s="146" t="s">
        <v>64</v>
      </c>
      <c r="C28" s="146"/>
      <c r="D28" s="45" t="s">
        <v>80</v>
      </c>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row>
    <row r="29" spans="2:37" x14ac:dyDescent="0.25">
      <c r="B29" s="47"/>
      <c r="C29" s="47"/>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row>
    <row r="30" spans="2:37" s="3" customFormat="1" x14ac:dyDescent="0.25">
      <c r="B30" s="139" t="s">
        <v>65</v>
      </c>
      <c r="C30" s="139"/>
      <c r="D30" s="139"/>
      <c r="E30" s="139"/>
      <c r="F30" s="139"/>
      <c r="G30" s="139"/>
    </row>
    <row r="31" spans="2:37" s="3" customFormat="1" x14ac:dyDescent="0.25">
      <c r="B31" s="140" t="s">
        <v>66</v>
      </c>
      <c r="C31" s="140"/>
      <c r="D31" s="140"/>
      <c r="E31" s="140"/>
      <c r="F31" s="140"/>
      <c r="G31" s="140"/>
    </row>
    <row r="32" spans="2:37" s="3" customFormat="1" x14ac:dyDescent="0.25"/>
    <row r="33" spans="3:4" s="3" customFormat="1" ht="45" x14ac:dyDescent="0.25">
      <c r="C33" s="52" t="s">
        <v>31</v>
      </c>
      <c r="D33" s="45"/>
    </row>
    <row r="34" spans="3:4" s="3" customFormat="1" x14ac:dyDescent="0.25"/>
    <row r="35" spans="3:4" s="3" customFormat="1" x14ac:dyDescent="0.25"/>
    <row r="36" spans="3:4" s="3" customFormat="1" x14ac:dyDescent="0.25"/>
    <row r="37" spans="3:4" s="3" customFormat="1" x14ac:dyDescent="0.25"/>
    <row r="38" spans="3:4" s="3" customFormat="1" x14ac:dyDescent="0.25"/>
    <row r="39" spans="3:4" s="3" customFormat="1" x14ac:dyDescent="0.25"/>
    <row r="40" spans="3:4" s="3" customFormat="1" x14ac:dyDescent="0.25"/>
    <row r="41" spans="3:4" s="3" customFormat="1" x14ac:dyDescent="0.25"/>
    <row r="42" spans="3:4" s="3" customFormat="1" x14ac:dyDescent="0.25"/>
    <row r="43" spans="3:4" s="3" customFormat="1" x14ac:dyDescent="0.25"/>
    <row r="44" spans="3:4" s="3" customFormat="1" x14ac:dyDescent="0.25"/>
    <row r="45" spans="3:4" s="3" customFormat="1" x14ac:dyDescent="0.25"/>
    <row r="46" spans="3:4" s="3" customFormat="1" x14ac:dyDescent="0.25"/>
    <row r="47" spans="3:4" s="3" customFormat="1" x14ac:dyDescent="0.25"/>
    <row r="48" spans="3:4" s="3" customFormat="1" x14ac:dyDescent="0.25"/>
    <row r="49" spans="2:47" s="3" customFormat="1" x14ac:dyDescent="0.25"/>
    <row r="50" spans="2:47" s="3" customFormat="1" x14ac:dyDescent="0.25"/>
    <row r="51" spans="2:47" s="3" customFormat="1" x14ac:dyDescent="0.25"/>
    <row r="52" spans="2:47" s="3" customFormat="1" x14ac:dyDescent="0.25"/>
    <row r="53" spans="2:47" s="3" customFormat="1" x14ac:dyDescent="0.25"/>
    <row r="54" spans="2:47" ht="60" x14ac:dyDescent="0.25">
      <c r="B54" s="49" t="s">
        <v>22</v>
      </c>
      <c r="C54" s="142" t="s">
        <v>8</v>
      </c>
      <c r="D54" s="142"/>
      <c r="E54" s="142"/>
      <c r="F54" s="142"/>
      <c r="G54" s="142"/>
      <c r="H54" s="6" t="s">
        <v>68</v>
      </c>
      <c r="I54" s="6" t="s">
        <v>10</v>
      </c>
      <c r="J54" s="6" t="s">
        <v>15</v>
      </c>
      <c r="K54" s="6" t="s">
        <v>16</v>
      </c>
      <c r="L54" s="6" t="s">
        <v>17</v>
      </c>
      <c r="M54" s="6" t="s">
        <v>11</v>
      </c>
      <c r="N54" s="6" t="s">
        <v>12</v>
      </c>
      <c r="O54" s="6" t="s">
        <v>13</v>
      </c>
      <c r="P54" s="6" t="s">
        <v>28</v>
      </c>
      <c r="Q54" s="6" t="s">
        <v>14</v>
      </c>
      <c r="R54" s="6" t="s">
        <v>35</v>
      </c>
      <c r="S54" s="6" t="s">
        <v>18</v>
      </c>
      <c r="T54" s="6" t="s">
        <v>19</v>
      </c>
      <c r="U54" s="6" t="s">
        <v>20</v>
      </c>
      <c r="V54" s="10"/>
      <c r="W54" s="10"/>
      <c r="X54" s="10"/>
      <c r="Y54" s="10"/>
      <c r="Z54" s="10"/>
      <c r="AA54" s="10"/>
      <c r="AB54" s="10"/>
      <c r="AC54" s="10"/>
      <c r="AD54" s="3"/>
      <c r="AE54" s="3"/>
      <c r="AF54" s="3"/>
      <c r="AG54" s="3"/>
      <c r="AH54" s="3"/>
      <c r="AI54" s="3"/>
      <c r="AJ54" s="3"/>
      <c r="AK54" s="3"/>
      <c r="AL54" s="3"/>
      <c r="AM54" s="3"/>
      <c r="AN54" s="3"/>
      <c r="AO54" s="3"/>
      <c r="AP54" s="3"/>
      <c r="AQ54" s="3"/>
      <c r="AR54" s="3"/>
      <c r="AS54" s="3"/>
      <c r="AT54" s="3"/>
      <c r="AU54" s="3"/>
    </row>
    <row r="55" spans="2:47" ht="363" customHeight="1" x14ac:dyDescent="0.25">
      <c r="B55" s="4" t="s">
        <v>3</v>
      </c>
      <c r="C55" s="143"/>
      <c r="D55" s="144"/>
      <c r="E55" s="144"/>
      <c r="F55" s="144"/>
      <c r="G55" s="145"/>
      <c r="H55" s="50"/>
      <c r="I55" s="50"/>
      <c r="J55" s="8"/>
      <c r="K55" s="9"/>
      <c r="L55" s="14"/>
      <c r="M55" s="2"/>
      <c r="N55" s="20"/>
      <c r="O55" s="22"/>
      <c r="P55" s="22"/>
      <c r="Q55" s="22"/>
      <c r="R55" s="20"/>
      <c r="S55" s="21"/>
      <c r="T55" s="21"/>
      <c r="U55" s="2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row>
    <row r="56" spans="2:47" s="3" customFormat="1" x14ac:dyDescent="0.25">
      <c r="I56" s="16"/>
    </row>
    <row r="58" spans="2:47" ht="18.75" x14ac:dyDescent="0.25">
      <c r="U58" s="119" t="s">
        <v>332</v>
      </c>
      <c r="V58" s="119">
        <v>6</v>
      </c>
      <c r="W58" s="99" t="s">
        <v>333</v>
      </c>
    </row>
    <row r="59" spans="2:47" ht="33.950000000000003" customHeight="1" x14ac:dyDescent="0.25">
      <c r="B59" s="18" t="s">
        <v>67</v>
      </c>
      <c r="F59" s="3"/>
    </row>
    <row r="61" spans="2:47" ht="38.1" customHeight="1" x14ac:dyDescent="0.25">
      <c r="C61" s="25" t="s">
        <v>26</v>
      </c>
      <c r="D61" s="45">
        <v>200</v>
      </c>
      <c r="E61" s="1" t="s">
        <v>138</v>
      </c>
    </row>
    <row r="70" spans="6:6" x14ac:dyDescent="0.25">
      <c r="F70" s="83" t="s">
        <v>75</v>
      </c>
    </row>
    <row r="81" spans="2:9" x14ac:dyDescent="0.25">
      <c r="B81" s="18" t="s">
        <v>69</v>
      </c>
      <c r="H81" s="3"/>
    </row>
    <row r="82" spans="2:9" s="3" customFormat="1" x14ac:dyDescent="0.25">
      <c r="C82" s="17"/>
      <c r="D82" s="17"/>
      <c r="E82" s="17"/>
      <c r="F82" s="17"/>
      <c r="G82" s="17"/>
      <c r="H82" s="17"/>
      <c r="I82" s="17"/>
    </row>
    <row r="83" spans="2:9" s="3" customFormat="1" ht="30" x14ac:dyDescent="0.25">
      <c r="B83" s="17"/>
      <c r="C83" s="25" t="s">
        <v>26</v>
      </c>
      <c r="D83" s="96">
        <v>50854144</v>
      </c>
      <c r="E83" s="1" t="s">
        <v>39</v>
      </c>
      <c r="F83" s="75" t="s">
        <v>55</v>
      </c>
      <c r="G83" s="77">
        <f>+L18*80%</f>
        <v>50854144</v>
      </c>
      <c r="H83" s="102" t="s">
        <v>96</v>
      </c>
      <c r="I83" s="76" t="s">
        <v>80</v>
      </c>
    </row>
    <row r="84" spans="2:9" s="3" customFormat="1" x14ac:dyDescent="0.25"/>
    <row r="85" spans="2:9" s="3" customFormat="1" x14ac:dyDescent="0.25"/>
    <row r="86" spans="2:9" s="3" customFormat="1" x14ac:dyDescent="0.25"/>
    <row r="87" spans="2:9" s="3" customFormat="1" x14ac:dyDescent="0.25"/>
    <row r="88" spans="2:9" s="3" customFormat="1" x14ac:dyDescent="0.25"/>
    <row r="89" spans="2:9" s="3" customFormat="1" x14ac:dyDescent="0.25"/>
    <row r="90" spans="2:9" s="3" customFormat="1" x14ac:dyDescent="0.25"/>
    <row r="91" spans="2:9" s="3" customFormat="1" x14ac:dyDescent="0.25"/>
    <row r="92" spans="2:9" s="3" customFormat="1" x14ac:dyDescent="0.25"/>
    <row r="93" spans="2:9" s="3" customFormat="1" x14ac:dyDescent="0.25"/>
    <row r="94" spans="2:9" s="3" customFormat="1" x14ac:dyDescent="0.25"/>
    <row r="95" spans="2:9" s="3" customFormat="1" x14ac:dyDescent="0.25"/>
    <row r="96" spans="2:9" s="3" customFormat="1" x14ac:dyDescent="0.25"/>
    <row r="97" spans="2:7" s="3" customFormat="1" x14ac:dyDescent="0.25"/>
    <row r="98" spans="2:7" s="3" customFormat="1" x14ac:dyDescent="0.25"/>
    <row r="99" spans="2:7" s="3" customFormat="1" x14ac:dyDescent="0.25"/>
    <row r="100" spans="2:7" s="3" customFormat="1" x14ac:dyDescent="0.25"/>
    <row r="101" spans="2:7" s="3" customFormat="1" x14ac:dyDescent="0.25"/>
    <row r="102" spans="2:7" s="3" customFormat="1" x14ac:dyDescent="0.25"/>
    <row r="103" spans="2:7" s="3" customFormat="1" x14ac:dyDescent="0.25"/>
    <row r="104" spans="2:7" s="3" customFormat="1" x14ac:dyDescent="0.25"/>
    <row r="105" spans="2:7" s="3" customFormat="1" x14ac:dyDescent="0.25"/>
    <row r="106" spans="2:7" s="3" customFormat="1" x14ac:dyDescent="0.25"/>
    <row r="107" spans="2:7" s="3" customFormat="1" x14ac:dyDescent="0.25"/>
    <row r="108" spans="2:7" s="3" customFormat="1" x14ac:dyDescent="0.25"/>
    <row r="109" spans="2:7" s="3" customFormat="1" x14ac:dyDescent="0.25"/>
    <row r="110" spans="2:7" s="3" customFormat="1" x14ac:dyDescent="0.25"/>
    <row r="111" spans="2:7" s="3" customFormat="1" x14ac:dyDescent="0.25"/>
    <row r="112" spans="2:7" s="3" customFormat="1" x14ac:dyDescent="0.25">
      <c r="B112" s="140" t="s">
        <v>70</v>
      </c>
      <c r="C112" s="140"/>
      <c r="D112" s="140"/>
      <c r="E112" s="140"/>
      <c r="F112" s="140"/>
      <c r="G112" s="140"/>
    </row>
    <row r="113" spans="2:9" s="3" customFormat="1" x14ac:dyDescent="0.25">
      <c r="B113" s="48"/>
      <c r="C113" s="48"/>
      <c r="D113" s="48"/>
      <c r="E113" s="48"/>
      <c r="F113" s="48"/>
      <c r="G113" s="48"/>
    </row>
    <row r="114" spans="2:9" s="3" customFormat="1" x14ac:dyDescent="0.25">
      <c r="C114" s="25" t="s">
        <v>26</v>
      </c>
      <c r="D114" s="36">
        <v>100</v>
      </c>
    </row>
    <row r="115" spans="2:9" s="3" customFormat="1" x14ac:dyDescent="0.25"/>
    <row r="116" spans="2:9" s="3" customFormat="1" x14ac:dyDescent="0.25">
      <c r="B116" s="17"/>
      <c r="C116" s="17"/>
      <c r="D116" s="17"/>
      <c r="E116" s="17"/>
      <c r="F116" s="17"/>
      <c r="G116" s="17"/>
      <c r="H116" s="17"/>
      <c r="I116" s="17"/>
    </row>
    <row r="117" spans="2:9" s="3" customFormat="1" x14ac:dyDescent="0.25"/>
    <row r="118" spans="2:9" s="3" customFormat="1" x14ac:dyDescent="0.25">
      <c r="F118" s="16" t="s">
        <v>75</v>
      </c>
    </row>
    <row r="119" spans="2:9" s="3" customFormat="1" x14ac:dyDescent="0.25"/>
    <row r="120" spans="2:9" s="3" customFormat="1" x14ac:dyDescent="0.25"/>
    <row r="121" spans="2:9" s="3" customFormat="1" x14ac:dyDescent="0.25"/>
    <row r="122" spans="2:9" s="3" customFormat="1" x14ac:dyDescent="0.25"/>
    <row r="123" spans="2:9" s="3" customFormat="1" x14ac:dyDescent="0.25"/>
    <row r="124" spans="2:9" s="3" customFormat="1" x14ac:dyDescent="0.25"/>
    <row r="125" spans="2:9" s="3" customFormat="1" x14ac:dyDescent="0.25"/>
    <row r="126" spans="2:9" s="3" customFormat="1" x14ac:dyDescent="0.25"/>
    <row r="127" spans="2:9" s="3" customFormat="1" x14ac:dyDescent="0.25"/>
    <row r="128" spans="2:9" s="3" customFormat="1" x14ac:dyDescent="0.25"/>
    <row r="129" s="3" customFormat="1" x14ac:dyDescent="0.25"/>
    <row r="130" s="3" customFormat="1" x14ac:dyDescent="0.25"/>
    <row r="131" s="3" customFormat="1" x14ac:dyDescent="0.25"/>
    <row r="132" s="3" customFormat="1" x14ac:dyDescent="0.25"/>
    <row r="133" s="3" customFormat="1" x14ac:dyDescent="0.25"/>
    <row r="134" s="3" customFormat="1" x14ac:dyDescent="0.25"/>
    <row r="135" s="3" customFormat="1" x14ac:dyDescent="0.25"/>
    <row r="136" s="3" customFormat="1" x14ac:dyDescent="0.25"/>
    <row r="137" s="3" customFormat="1" x14ac:dyDescent="0.25"/>
    <row r="138" s="3" customFormat="1" x14ac:dyDescent="0.25"/>
    <row r="139" s="3" customFormat="1" x14ac:dyDescent="0.25"/>
    <row r="140" s="3" customFormat="1" x14ac:dyDescent="0.25"/>
    <row r="141" s="3" customFormat="1" x14ac:dyDescent="0.25"/>
    <row r="142" s="3" customFormat="1" x14ac:dyDescent="0.25"/>
    <row r="143" s="3" customFormat="1" x14ac:dyDescent="0.25"/>
    <row r="144" s="3" customFormat="1" x14ac:dyDescent="0.25"/>
    <row r="145" s="3" customFormat="1" x14ac:dyDescent="0.25"/>
  </sheetData>
  <mergeCells count="26">
    <mergeCell ref="C10:G10"/>
    <mergeCell ref="B2:G2"/>
    <mergeCell ref="B3:G3"/>
    <mergeCell ref="B4:G4"/>
    <mergeCell ref="D7:G7"/>
    <mergeCell ref="C9:G9"/>
    <mergeCell ref="B25:C25"/>
    <mergeCell ref="C11:G11"/>
    <mergeCell ref="C12:G12"/>
    <mergeCell ref="C13:G13"/>
    <mergeCell ref="C14:G14"/>
    <mergeCell ref="C15:G15"/>
    <mergeCell ref="B17:E17"/>
    <mergeCell ref="B20:C20"/>
    <mergeCell ref="B21:C21"/>
    <mergeCell ref="B22:C22"/>
    <mergeCell ref="B23:C23"/>
    <mergeCell ref="B24:C24"/>
    <mergeCell ref="C55:G55"/>
    <mergeCell ref="B112:G112"/>
    <mergeCell ref="B26:C26"/>
    <mergeCell ref="B27:C27"/>
    <mergeCell ref="B28:C28"/>
    <mergeCell ref="B30:G30"/>
    <mergeCell ref="B31:G31"/>
    <mergeCell ref="C54:G54"/>
  </mergeCells>
  <conditionalFormatting sqref="L16">
    <cfRule type="cellIs" dxfId="5" priority="1" operator="lessThan">
      <formula>$L$18</formula>
    </cfRule>
    <cfRule type="cellIs" dxfId="4" priority="2" operator="equal">
      <formula>$L$18</formula>
    </cfRule>
    <cfRule type="cellIs" dxfId="3" priority="3" operator="greaterThan">
      <formula>$L$18</formula>
    </cfRule>
    <cfRule type="cellIs" dxfId="2" priority="4" operator="lessThan">
      <formula>77380912.5</formula>
    </cfRule>
    <cfRule type="cellIs" dxfId="1" priority="5" operator="equal">
      <formula>77380912.5</formula>
    </cfRule>
    <cfRule type="cellIs" dxfId="0" priority="6" operator="greaterThan">
      <formula>77380912.5</formula>
    </cfRule>
  </conditionalFormatting>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Unión temporal APPS DE COLOMBIA</vt:lpstr>
      <vt:lpstr>HI MEDIA</vt:lpstr>
      <vt:lpstr>IMAGINAMOS</vt:lpstr>
      <vt:lpstr>Tecnologías de Inf. y tele. SAS</vt:lpstr>
      <vt:lpstr>DOMOTI</vt:lpstr>
      <vt:lpstr>IRIS MEDIA LAB SAS</vt:lpstr>
      <vt:lpstr>ITO SOFTWARE SAS</vt:lpstr>
      <vt:lpstr>CREATIVE + REHAB</vt:lpstr>
      <vt:lpstr>VISIONAR REALIDAD AUMENTADA SAS</vt:lpstr>
      <vt:lpstr>PONDERABLES</vt:lpstr>
      <vt:lpstr>resumen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Orlando Alexander Bernal Diaz</dc:creator>
  <cp:lastModifiedBy>Carmen Andrea Coronado Soler</cp:lastModifiedBy>
  <dcterms:created xsi:type="dcterms:W3CDTF">2014-07-14T16:31:01Z</dcterms:created>
  <dcterms:modified xsi:type="dcterms:W3CDTF">2014-10-23T21:53:48Z</dcterms:modified>
</cp:coreProperties>
</file>