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Coordinacion de procesos de seleccion\2015\PROCESOS MISIONALES\INVITACIONES ABIERTAS\INVITACION ABIERTA 14 2015 EQUIPOS PROYECTOS ESPECIALES\EVALUACION\"/>
    </mc:Choice>
  </mc:AlternateContent>
  <bookViews>
    <workbookView xWindow="0" yWindow="0" windowWidth="20490" windowHeight="7755" activeTab="1"/>
  </bookViews>
  <sheets>
    <sheet name="Evaluación Financiera" sheetId="1" r:id="rId1"/>
    <sheet name="Evaluacion Económica 2" sheetId="3" r:id="rId2"/>
    <sheet name="Evaluación Económica" sheetId="2" r:id="rId3"/>
  </sheets>
  <calcPr calcId="152511"/>
</workbook>
</file>

<file path=xl/calcChain.xml><?xml version="1.0" encoding="utf-8"?>
<calcChain xmlns="http://schemas.openxmlformats.org/spreadsheetml/2006/main">
  <c r="E97" i="2" l="1"/>
  <c r="D97" i="2"/>
  <c r="C20" i="1"/>
  <c r="B46" i="3"/>
  <c r="B45" i="3"/>
  <c r="E22" i="3"/>
  <c r="D22" i="3"/>
  <c r="D74" i="2"/>
  <c r="E23" i="1"/>
  <c r="E22" i="1"/>
  <c r="E21" i="1"/>
  <c r="E20" i="1"/>
  <c r="C23" i="1"/>
  <c r="C22" i="1"/>
  <c r="C21" i="1"/>
</calcChain>
</file>

<file path=xl/sharedStrings.xml><?xml version="1.0" encoding="utf-8"?>
<sst xmlns="http://schemas.openxmlformats.org/spreadsheetml/2006/main" count="195" uniqueCount="146">
  <si>
    <t>INVITACIÓN ABIERTA No. 14 DE 2015</t>
  </si>
  <si>
    <t>"Contratar el alquiler de equipos de proyectos especiales con iluminación, plantas y demás accesorios que sean necesarios para la producción de contenidos audiovisuales del canal señal institucional incluida la prestación de los servicios del personal técnico para su operación, de acuerdo con las especificaciones  y condiciones descritas en la ficha técnica"</t>
  </si>
  <si>
    <t>DOCUMENTOS FINANCIEROS</t>
  </si>
  <si>
    <t>Estados financieros comparativos del año 2013-2014 con corte a 31 de diciembre de cada año (Balance General y Estado de Pérdidas y Ganancias) especificando el activo corriente, activo fijo, pasivo corriente y pasivo a largo plazo, firmados por el proponente persona natural o por el Representante Legal de la persona jurídica y el contador o Revisor Fiscal de la empresa si está obligado a tener.</t>
  </si>
  <si>
    <t>b) Notas a los Estados Financieros año 2014 con corte a 31 de diciembre, según Artículo 36 Ley 222/95.</t>
  </si>
  <si>
    <t>c) Certificación de los Estados Financieros año 2014 con corte a 31 de diciembre, según Artículo 37 Ley 222/95.</t>
  </si>
  <si>
    <t>d) Certificados de vigencia y Antecedentes Disciplinarios del contador y/o del revisor fiscal, expedidos por la Junta Central de Contadores, con fecha no mayor a noventa (90) días calendario, anteriores a la fecha del presente proceso de contratación.</t>
  </si>
  <si>
    <t>e) Dictamen del revisor fiscal del año 2014 con corte a 31 de Diciembre. Se debe tener en cuenta que solo se aceptará "dictamen limpio"</t>
  </si>
  <si>
    <t>HANGAR FILMS LTDA</t>
  </si>
  <si>
    <t>Folios 35 y 36</t>
  </si>
  <si>
    <t>Folio 39</t>
  </si>
  <si>
    <t>Folio 40</t>
  </si>
  <si>
    <t>Folio 41</t>
  </si>
  <si>
    <t>TELESERVICIO L&amp;L S.A.S</t>
  </si>
  <si>
    <t>Foliso 36 y 37</t>
  </si>
  <si>
    <t>Folios 38 a 42</t>
  </si>
  <si>
    <t>Folio 43</t>
  </si>
  <si>
    <t>Folio 44</t>
  </si>
  <si>
    <t>Folios 46 y 48</t>
  </si>
  <si>
    <t>• Índice de liquidez ≥ 1,0</t>
  </si>
  <si>
    <t>• Nivel de endeudamiento ≤ 70%</t>
  </si>
  <si>
    <t>INDICADORES FINANCIEROS</t>
  </si>
  <si>
    <t>CUMPLE</t>
  </si>
  <si>
    <r>
      <t xml:space="preserve">• Capital de trabajo ≥ 15% del Presupuesto Oficial  </t>
    </r>
    <r>
      <rPr>
        <i/>
        <sz val="11"/>
        <color theme="1"/>
        <rFont val="Arial Narrow"/>
        <family val="2"/>
      </rPr>
      <t>(60.000.000)</t>
    </r>
  </si>
  <si>
    <r>
      <t xml:space="preserve">• Patrimonio líquido ≥ 20% del Presupuesto Oficial </t>
    </r>
    <r>
      <rPr>
        <i/>
        <sz val="11"/>
        <color theme="1"/>
        <rFont val="Arial Narrow"/>
        <family val="2"/>
      </rPr>
      <t>(80.000.000)</t>
    </r>
  </si>
  <si>
    <t>Steadycam  completo para cámara de gran formato</t>
  </si>
  <si>
    <t>HMI 6k Fresnel</t>
  </si>
  <si>
    <t>HMI 6k Par</t>
  </si>
  <si>
    <t>HMI 4k Fresnel</t>
  </si>
  <si>
    <t>HMI 4k Par</t>
  </si>
  <si>
    <t>HMI 2.5K Fresnel</t>
  </si>
  <si>
    <t>HMI 2.5K Par</t>
  </si>
  <si>
    <t>HMI 1,2K Fresnel</t>
  </si>
  <si>
    <t>Tungsteno 5k –  Fresnel</t>
  </si>
  <si>
    <t>Tungsteno 2k Fresnel</t>
  </si>
  <si>
    <t>Maleta de led panel</t>
  </si>
  <si>
    <t>Maleta Dedolight de 150v</t>
  </si>
  <si>
    <t>Maleta de Fladhead</t>
  </si>
  <si>
    <t>Inversor de 1.500 v</t>
  </si>
  <si>
    <t xml:space="preserve">Chimeras para 2.000 </t>
  </si>
  <si>
    <t>Chimeras para 5.000</t>
  </si>
  <si>
    <t>Maleta de Filtros para Luces</t>
  </si>
  <si>
    <t>Porta jib con 4 rieles rectos y 3 curvos</t>
  </si>
  <si>
    <t>Grip Grande (15 tripodes c-stand, 15 maffer, 15 galletas, 15 centuris, 15 caimanes, 20 pinzas metalicas, 3 juegos de cajones, 3 pantallas de sol, 3 espejos, 3 practicables, 20 banderas, 1 maleta de ned, 4 pantallas de difusion de 1x1, 2 tripodes 250, 2 tripodes 150, 3 escaleras, 6 telas negras, 10 manfrotos)</t>
  </si>
  <si>
    <t>Grip mediano (10 tripodes c-stand, 10 maffer, 10 galletas, 10 centuris, 10 caimanes,  15 pinzas metalicas, 2 juegos de cajones, 2 pantallas de sol, 2 espejos, 2 practicables,  15 banderas, 1 maleta de ned, 2 pantallas de difusion de 1x1, 3 telas negas)</t>
  </si>
  <si>
    <t>Grip pequeño (5 tripodes c-stand, 5 maffer, 5 galletas, 5 centuris, 5 caimanes,  5 pinzas metalicas, 1 juegos de cajones,  2pantallas de sol, 1 espejos, 1 practicables,  5 banderas, 1 maleta de ned, 1 pantallas de difusion de 1x1, 1 telas negas)</t>
  </si>
  <si>
    <t>Paquete Eléctrico X-Grande</t>
  </si>
  <si>
    <t>Paquete Eléctrico Mediano</t>
  </si>
  <si>
    <t>Camión de Equipos</t>
  </si>
  <si>
    <t>Planta Eléctrica 130 Kw</t>
  </si>
  <si>
    <t>Planta Eléctrica 50 Kw</t>
  </si>
  <si>
    <t>Planta Electrica 12 Kw</t>
  </si>
  <si>
    <t>Planta Electrica 2 Kw</t>
  </si>
  <si>
    <t>Opción de Sonido 1 (mixer, 4 inhalambricos, un  sistema de moniterio con tres receptores inhalámbrico, grabadora de 8 canales, boom, sistema inhalambrico para audio de referencia, 4 juegos de audifonos y  baterias recargables)</t>
  </si>
  <si>
    <t>Opción de Sonido 2 ( 1 grabadora de dos canales, mixer de 3 canales, dos inhalambricos y el boom)</t>
  </si>
  <si>
    <t>Van Técnicos</t>
  </si>
  <si>
    <t>Van cámara</t>
  </si>
  <si>
    <t>EQUIPOS</t>
  </si>
  <si>
    <t>Valor unitario DIA incluido IVA y demás impuestos de ley</t>
  </si>
  <si>
    <t>TELESERVICIOS L&amp;L S.A.S</t>
  </si>
  <si>
    <t>Equipo de cámara  (Opción 1): Cámara mínimo  4K Calidad 4:4:4 y/o   RAW Velocidad  de 24 frames a 350 frames, obturador digital de 15 grados a 180 grados. Kit completo montura PL con monitores de dirección, cliente, foquista. Kit tripodes completo y shoulder. Computador. Accesorios y Rig completo con follow focus inalámbrico</t>
  </si>
  <si>
    <t>Equipo de cámara  (Opción 2): Cámara mínimo  2k  Calidad 4:4:2 y/o RAW Velocidad de 24 frames a 350 frames, obturador digital de 15 grados a 180 grados - Kit completo montura PL con monitores de dirección, cliente, foquista. Kit tripodes completo y shoulder. Computador. Accesorios y Rig completo con follow focus inalámbrico</t>
  </si>
  <si>
    <t>Equipo de cámara  (Opción 3): Cámara mínimo 2k Calidad 4:2:2  - Kit completo con monitores de dirección, cliente, foquista. Kit tripodes completo y shoulder. Computador. Accesorios y Rig con follow focus inalámbrico</t>
  </si>
  <si>
    <t>Equipo de cámara  (Opción 4): Cámara HD calidad 1920 x 1080 24 frames a 60 frames - Kit completo con monitores de dirección, cliente, foquista. Kit trípodes completo y shoulder. Computador. Accesorios y Rig completo con follow focus inalámbrico</t>
  </si>
  <si>
    <t>Equipo de cámara (Opción 5): Cámara Alto formato – alta velocidad 1000 cuadros - calidad 4:4:4. Kit trípodes completo. Computador. Accesorios y Rig completo con follow focus inalámbrico</t>
  </si>
  <si>
    <t>Equipo de cámara (Opción 6): Cámara tamaño pequeño 1920 – 1080  timelapses incorporado- Velocidad 120 cuadros  sumergible  con accesorios para grabaciones en condiciones y situaciones extremas, con todos los rigs</t>
  </si>
  <si>
    <t>Óptica (Para Cámara Opción 1 ): Set de lentes de alta velocidad de 1.4f a 22f. Montura PL  .</t>
  </si>
  <si>
    <t xml:space="preserve">Óptica (Para Cámara Opción 2 ): Set de lentes de alta velocidad de 1.4f a 22f. Montura PL  </t>
  </si>
  <si>
    <t xml:space="preserve">Óptica (Para Cámara Opción 3 ): Set de lentes de alta velocidad de 1.4f a 22f. Montura PL  </t>
  </si>
  <si>
    <t>Óptica (Para Cámara Opción 4 ): Set de lentes EF abertura 2.8 o high speed abertura 1.4</t>
  </si>
  <si>
    <t xml:space="preserve">Óptica (Para Cámara Opción 5): Set de lentes de alta velocidad de 1.4f a 22f. Montura PL  </t>
  </si>
  <si>
    <t>Lente 10mm Montura PL abertura f 2:8</t>
  </si>
  <si>
    <t>Lente 150mm Montura PL abertura 2.8</t>
  </si>
  <si>
    <t xml:space="preserve">Zoom 45:250 Montura PL abertura 2:8 </t>
  </si>
  <si>
    <t>Zoom HR 25 – 250mm abertura 3:5</t>
  </si>
  <si>
    <t xml:space="preserve">Zoom 56 – 152mm Montura PL anamórfico </t>
  </si>
  <si>
    <t>Set de filtros de corrección  85 85N3,85N6,85N9</t>
  </si>
  <si>
    <t>Set de filtros (para cámaras   ND 3, ND 6, ND 9 y polarizadores</t>
  </si>
  <si>
    <t>Set de Filtros degrade para cámara – ND 3  ,ND 6 ,ND 9</t>
  </si>
  <si>
    <t>Sistema de estabilización de cámara para opciones 1,2,3,4,5.</t>
  </si>
  <si>
    <t>FreeFly completo</t>
  </si>
  <si>
    <t>Space light 8k Tungsteno</t>
  </si>
  <si>
    <t>Space light 6k Tungsteno</t>
  </si>
  <si>
    <t>Space light 4k Tungsteno</t>
  </si>
  <si>
    <t xml:space="preserve">HMI 12/18 </t>
  </si>
  <si>
    <t xml:space="preserve">HMI 1800 par </t>
  </si>
  <si>
    <t>HMI 1800 Fresnel</t>
  </si>
  <si>
    <t>HMI 575 fresnel</t>
  </si>
  <si>
    <t>HMI 575 Par</t>
  </si>
  <si>
    <t>T12000 Fresnel Tungsteno</t>
  </si>
  <si>
    <t>Tungsteno 1K</t>
  </si>
  <si>
    <t>Tungsteno 650 K</t>
  </si>
  <si>
    <t>Tungsteno 300 K</t>
  </si>
  <si>
    <t>Tungsteno 150 K</t>
  </si>
  <si>
    <t>Maleta de Luces Tubo 120 x 4</t>
  </si>
  <si>
    <t>Maleta de Luces Tubo 60 x 4</t>
  </si>
  <si>
    <t>Maleta de Luces Tubo 2 x 120</t>
  </si>
  <si>
    <t>Maleta de Luces Tubo 2 x 60</t>
  </si>
  <si>
    <t>Maleta de MiniFlow</t>
  </si>
  <si>
    <t>Inversor de 4.500 v</t>
  </si>
  <si>
    <t>Chimeras para 1.000</t>
  </si>
  <si>
    <t>Butterflyes de 6x6 con sedas</t>
  </si>
  <si>
    <t>Butterflyes de 4x4 con sedas</t>
  </si>
  <si>
    <t>Buterflyes de 2x2 con sedas</t>
  </si>
  <si>
    <t>Butterflyes de 1x1 con sedas</t>
  </si>
  <si>
    <t>Máquina de humo con Liquido</t>
  </si>
  <si>
    <t>Grua cabeza caliente de 12 Mts para cámaras de alto formato</t>
  </si>
  <si>
    <t>Dolly Grua con 4 rieles rectos y 3 curvos</t>
  </si>
  <si>
    <t>Dolly Carro con 4 rieles rectos y 3 curvos</t>
  </si>
  <si>
    <t>Dolly Portátil Eléctrico</t>
  </si>
  <si>
    <t>Drone para Cámara Opción 6</t>
  </si>
  <si>
    <t>Caja de Distribución Para 100 Kw</t>
  </si>
  <si>
    <t>Caja de Distribución Para 50 Kw</t>
  </si>
  <si>
    <t>Caja de Distribución Para 25 Kw</t>
  </si>
  <si>
    <t>Caja de Distribución Para 10 Kw</t>
  </si>
  <si>
    <t>Caja de Distribución Para 2 Kw</t>
  </si>
  <si>
    <t xml:space="preserve">Equipo de Foto Fija (Cámara Fotográfica mínimo 27 megas  Resolución para impresión de gran formato con lentes,  trípode y  con operador)  </t>
  </si>
  <si>
    <t>N/A</t>
  </si>
  <si>
    <t>VALOR TOTAL</t>
  </si>
  <si>
    <t>ITEM</t>
  </si>
  <si>
    <t>Operador Steadycam - Movil</t>
  </si>
  <si>
    <t>Salario y demás auxilios de ley</t>
  </si>
  <si>
    <t>$35.032</t>
  </si>
  <si>
    <t>Gaffer</t>
  </si>
  <si>
    <t>Electricista</t>
  </si>
  <si>
    <t>Foquista</t>
  </si>
  <si>
    <t>Asistentes de Luces</t>
  </si>
  <si>
    <t>Luminotécnico</t>
  </si>
  <si>
    <t>Asistente de Dolly</t>
  </si>
  <si>
    <t>Técnico de Datos</t>
  </si>
  <si>
    <t>Primero de Cámara</t>
  </si>
  <si>
    <t>Asistente General</t>
  </si>
  <si>
    <t>Camarógrafo</t>
  </si>
  <si>
    <t>Sonidista</t>
  </si>
  <si>
    <t>Segundo de Cámara</t>
  </si>
  <si>
    <t>Valor unitario DÍA incluido IVA y demás impuestos de ley</t>
  </si>
  <si>
    <t>Servicio técnico de Operación</t>
  </si>
  <si>
    <t>Concepto</t>
  </si>
  <si>
    <t xml:space="preserve">Valor mínimo por cada operario DÍA </t>
  </si>
  <si>
    <t>PROPONENTE</t>
  </si>
  <si>
    <t>TARIFA EQUIPOS DE PROYECTOS ESPECIALES</t>
  </si>
  <si>
    <t>TARIFA PERSONAL DE OPERACIÓN</t>
  </si>
  <si>
    <t>PUNTAJE</t>
  </si>
  <si>
    <t>TOTAL PUNTAJE</t>
  </si>
  <si>
    <t xml:space="preserve">Evaluación Economica Anexo </t>
  </si>
  <si>
    <t>Evaluación Economica Anexo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</si>
</sst>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15" x14ac:knownFonts="1">
    <font>
      <sz val="11"/>
      <color theme="1"/>
      <name val="Calibri"/>
      <family val="2"/>
      <scheme val="minor"/>
    </font>
    <font>
      <b/>
      <sz val="10"/>
      <color theme="1"/>
      <name val="Arial Narrow"/>
      <family val="2"/>
    </font>
    <font>
      <sz val="10"/>
      <color theme="1"/>
      <name val="Arial Narrow"/>
      <family val="2"/>
    </font>
    <font>
      <sz val="11"/>
      <color theme="1"/>
      <name val="Calibri"/>
      <family val="2"/>
      <scheme val="minor"/>
    </font>
    <font>
      <b/>
      <sz val="11"/>
      <color theme="1"/>
      <name val="Calibri"/>
      <family val="2"/>
      <scheme val="minor"/>
    </font>
    <font>
      <sz val="11"/>
      <color theme="1"/>
      <name val="Arial Narrow"/>
      <family val="2"/>
    </font>
    <font>
      <i/>
      <sz val="11"/>
      <color theme="1"/>
      <name val="Arial Narrow"/>
      <family val="2"/>
    </font>
    <font>
      <b/>
      <sz val="11"/>
      <color theme="1"/>
      <name val="Arial Narrow"/>
      <family val="2"/>
    </font>
    <font>
      <b/>
      <i/>
      <sz val="11"/>
      <color theme="1"/>
      <name val="Arial Narrow"/>
      <family val="2"/>
    </font>
    <font>
      <sz val="10"/>
      <color rgb="FF000000"/>
      <name val="Arial Narrow"/>
      <family val="2"/>
    </font>
    <font>
      <b/>
      <i/>
      <sz val="10"/>
      <color theme="1"/>
      <name val="Arial Narrow"/>
      <family val="2"/>
    </font>
    <font>
      <sz val="12"/>
      <color theme="1"/>
      <name val="Arial Narrow"/>
      <family val="2"/>
    </font>
    <font>
      <b/>
      <sz val="12"/>
      <color theme="1"/>
      <name val="Arial Narrow"/>
      <family val="2"/>
    </font>
    <font>
      <b/>
      <i/>
      <sz val="12"/>
      <color theme="1"/>
      <name val="Arial Narrow"/>
      <family val="2"/>
    </font>
    <font>
      <b/>
      <i/>
      <sz val="12"/>
      <color rgb="FF000000"/>
      <name val="Arial Narrow"/>
      <family val="2"/>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13">
    <xf numFmtId="0" fontId="0" fillId="0" borderId="0" xfId="0"/>
    <xf numFmtId="165" fontId="0" fillId="0" borderId="0" xfId="1" applyNumberFormat="1" applyFont="1"/>
    <xf numFmtId="0" fontId="0" fillId="0" borderId="0" xfId="0" applyAlignment="1">
      <alignment wrapText="1"/>
    </xf>
    <xf numFmtId="0" fontId="0" fillId="0" borderId="0" xfId="0" applyAlignment="1">
      <alignment vertical="center"/>
    </xf>
    <xf numFmtId="165" fontId="5" fillId="0" borderId="0" xfId="1" applyNumberFormat="1" applyFont="1" applyAlignment="1">
      <alignment vertical="center"/>
    </xf>
    <xf numFmtId="0" fontId="5" fillId="0" borderId="0" xfId="0" applyFont="1"/>
    <xf numFmtId="0" fontId="2" fillId="0" borderId="10" xfId="0" applyFont="1" applyBorder="1" applyAlignment="1">
      <alignment horizontal="justify" vertical="center" wrapText="1"/>
    </xf>
    <xf numFmtId="0" fontId="2" fillId="0" borderId="11" xfId="0" applyFont="1" applyFill="1" applyBorder="1" applyAlignment="1">
      <alignment horizontal="justify" vertical="center" wrapText="1"/>
    </xf>
    <xf numFmtId="0" fontId="2" fillId="0" borderId="17" xfId="0" applyNumberFormat="1" applyFont="1" applyBorder="1" applyAlignment="1">
      <alignment horizontal="justify"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1" xfId="0" applyFont="1" applyBorder="1" applyAlignment="1">
      <alignment vertical="center" wrapText="1"/>
    </xf>
    <xf numFmtId="165" fontId="2" fillId="0" borderId="1" xfId="1" applyNumberFormat="1" applyFont="1" applyBorder="1"/>
    <xf numFmtId="0" fontId="2" fillId="0" borderId="0" xfId="0" applyFont="1"/>
    <xf numFmtId="165" fontId="2" fillId="0" borderId="1" xfId="1" applyNumberFormat="1"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justify" vertical="top" wrapText="1"/>
    </xf>
    <xf numFmtId="0" fontId="9" fillId="0" borderId="1" xfId="0" applyFont="1" applyBorder="1" applyAlignment="1">
      <alignment horizontal="justify" vertical="top"/>
    </xf>
    <xf numFmtId="0" fontId="2" fillId="0" borderId="1" xfId="0" applyFont="1" applyBorder="1" applyAlignment="1">
      <alignment horizontal="justify" vertical="top"/>
    </xf>
    <xf numFmtId="165" fontId="2" fillId="2" borderId="1" xfId="1" applyNumberFormat="1" applyFont="1" applyFill="1" applyBorder="1"/>
    <xf numFmtId="0" fontId="2" fillId="0" borderId="0" xfId="0" applyFont="1" applyAlignment="1">
      <alignment horizontal="center" vertical="center"/>
    </xf>
    <xf numFmtId="0" fontId="2" fillId="0" borderId="0" xfId="0" applyFont="1" applyAlignment="1">
      <alignment wrapText="1"/>
    </xf>
    <xf numFmtId="165" fontId="2" fillId="0" borderId="0" xfId="1" applyNumberFormat="1" applyFont="1"/>
    <xf numFmtId="0" fontId="1" fillId="0" borderId="0" xfId="0" applyFont="1" applyAlignment="1">
      <alignment horizontal="center" vertical="center"/>
    </xf>
    <xf numFmtId="165" fontId="1" fillId="0" borderId="1" xfId="1" applyNumberFormat="1" applyFont="1" applyBorder="1" applyAlignment="1">
      <alignment horizontal="center" vertical="center"/>
    </xf>
    <xf numFmtId="165" fontId="1" fillId="0" borderId="1" xfId="1" applyNumberFormat="1" applyFont="1" applyBorder="1" applyAlignment="1">
      <alignment horizontal="center" vertical="center" wrapText="1"/>
    </xf>
    <xf numFmtId="0" fontId="1" fillId="0" borderId="0" xfId="0" applyFont="1" applyAlignment="1">
      <alignment horizontal="center" vertical="center"/>
    </xf>
    <xf numFmtId="165" fontId="1" fillId="0" borderId="1" xfId="1" applyNumberFormat="1" applyFont="1" applyBorder="1"/>
    <xf numFmtId="0" fontId="1" fillId="0" borderId="1" xfId="0" applyFont="1" applyBorder="1" applyAlignment="1">
      <alignment wrapText="1"/>
    </xf>
    <xf numFmtId="0" fontId="11" fillId="0" borderId="0" xfId="0" applyFont="1"/>
    <xf numFmtId="0" fontId="11" fillId="0" borderId="1" xfId="0" applyFont="1" applyBorder="1" applyAlignment="1">
      <alignment vertical="center" wrapText="1"/>
    </xf>
    <xf numFmtId="165" fontId="11" fillId="0" borderId="1" xfId="1" applyNumberFormat="1" applyFont="1" applyBorder="1"/>
    <xf numFmtId="43" fontId="1" fillId="0" borderId="0" xfId="1" applyFont="1" applyAlignment="1">
      <alignment horizontal="center" vertical="center"/>
    </xf>
    <xf numFmtId="43" fontId="11" fillId="0" borderId="0" xfId="1" applyFont="1" applyAlignment="1">
      <alignment horizontal="center"/>
    </xf>
    <xf numFmtId="43" fontId="11" fillId="0" borderId="1" xfId="1" applyFont="1" applyBorder="1" applyAlignment="1">
      <alignment horizontal="center" vertical="center" wrapText="1"/>
    </xf>
    <xf numFmtId="43" fontId="11" fillId="0" borderId="22" xfId="1" applyFont="1" applyBorder="1" applyAlignment="1">
      <alignment horizontal="center"/>
    </xf>
    <xf numFmtId="165" fontId="11" fillId="0" borderId="29" xfId="1" applyNumberFormat="1" applyFont="1" applyBorder="1"/>
    <xf numFmtId="43" fontId="11" fillId="0" borderId="23" xfId="1" applyFont="1" applyBorder="1" applyAlignment="1">
      <alignment horizontal="center"/>
    </xf>
    <xf numFmtId="165" fontId="11" fillId="0" borderId="27" xfId="1" applyNumberFormat="1" applyFont="1" applyBorder="1"/>
    <xf numFmtId="165" fontId="11" fillId="0" borderId="31" xfId="1" applyNumberFormat="1" applyFont="1" applyBorder="1"/>
    <xf numFmtId="0" fontId="12" fillId="0" borderId="30" xfId="0" applyFont="1" applyBorder="1" applyAlignment="1">
      <alignment horizontal="center" vertical="center" wrapText="1"/>
    </xf>
    <xf numFmtId="43" fontId="12" fillId="0" borderId="21" xfId="1" applyFont="1" applyBorder="1" applyAlignment="1">
      <alignment horizontal="center" vertical="center" wrapText="1"/>
    </xf>
    <xf numFmtId="0" fontId="12" fillId="0" borderId="32" xfId="0" applyFont="1" applyBorder="1" applyAlignment="1">
      <alignment horizontal="center" vertical="center"/>
    </xf>
    <xf numFmtId="165" fontId="11" fillId="0" borderId="36" xfId="1" applyNumberFormat="1" applyFont="1" applyBorder="1"/>
    <xf numFmtId="43" fontId="11" fillId="0" borderId="37" xfId="1" applyFont="1" applyBorder="1" applyAlignment="1">
      <alignment horizontal="center"/>
    </xf>
    <xf numFmtId="0" fontId="12" fillId="0" borderId="38" xfId="0" applyFont="1" applyBorder="1" applyAlignment="1">
      <alignment horizontal="center" vertical="center"/>
    </xf>
    <xf numFmtId="0" fontId="12" fillId="0" borderId="39" xfId="0" applyFont="1" applyBorder="1" applyAlignment="1">
      <alignment horizontal="center" vertical="center" wrapText="1"/>
    </xf>
    <xf numFmtId="43" fontId="12" fillId="0" borderId="40" xfId="1" applyFont="1" applyBorder="1" applyAlignment="1">
      <alignment horizontal="center" vertical="center" wrapText="1"/>
    </xf>
    <xf numFmtId="0" fontId="11" fillId="0" borderId="22" xfId="0" applyFont="1" applyBorder="1"/>
    <xf numFmtId="0" fontId="11" fillId="0" borderId="23" xfId="0" applyFont="1" applyBorder="1"/>
    <xf numFmtId="0" fontId="12" fillId="0" borderId="2" xfId="0" applyFont="1" applyBorder="1"/>
    <xf numFmtId="0" fontId="12" fillId="0" borderId="21" xfId="0" applyFont="1" applyBorder="1" applyAlignment="1">
      <alignment horizontal="center"/>
    </xf>
    <xf numFmtId="165" fontId="11" fillId="0" borderId="4" xfId="1" applyNumberFormat="1" applyFont="1" applyBorder="1"/>
    <xf numFmtId="165" fontId="11" fillId="0" borderId="7" xfId="1" applyNumberFormat="1" applyFont="1" applyBorder="1"/>
    <xf numFmtId="0" fontId="11" fillId="0" borderId="4" xfId="0" applyFont="1" applyBorder="1" applyAlignment="1">
      <alignment vertical="center" wrapText="1"/>
    </xf>
    <xf numFmtId="165" fontId="11" fillId="0" borderId="22" xfId="1" applyNumberFormat="1" applyFont="1" applyBorder="1"/>
    <xf numFmtId="165" fontId="12" fillId="0" borderId="29" xfId="0" applyNumberFormat="1" applyFont="1" applyBorder="1"/>
    <xf numFmtId="165" fontId="12" fillId="0" borderId="23" xfId="0" applyNumberFormat="1" applyFont="1" applyBorder="1"/>
    <xf numFmtId="0" fontId="13" fillId="0" borderId="2" xfId="0" applyFont="1" applyBorder="1" applyAlignment="1">
      <alignment horizontal="center" vertical="center"/>
    </xf>
    <xf numFmtId="0" fontId="13" fillId="0" borderId="28" xfId="0" applyFont="1" applyBorder="1" applyAlignment="1">
      <alignment horizontal="center" vertical="center"/>
    </xf>
    <xf numFmtId="43" fontId="13" fillId="0" borderId="28" xfId="1"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165" fontId="13" fillId="0" borderId="26" xfId="1" applyNumberFormat="1" applyFont="1" applyBorder="1" applyAlignment="1">
      <alignment horizontal="center"/>
    </xf>
    <xf numFmtId="165" fontId="11" fillId="0" borderId="35" xfId="1" applyNumberFormat="1" applyFont="1" applyBorder="1"/>
    <xf numFmtId="165" fontId="11" fillId="0" borderId="33" xfId="1" applyNumberFormat="1" applyFont="1" applyBorder="1"/>
    <xf numFmtId="165" fontId="11" fillId="0" borderId="34" xfId="1" applyNumberFormat="1" applyFont="1" applyBorder="1"/>
    <xf numFmtId="165" fontId="13" fillId="0" borderId="29" xfId="1" applyNumberFormat="1" applyFont="1" applyBorder="1" applyAlignment="1">
      <alignment horizont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165" fontId="8" fillId="0" borderId="24" xfId="1" applyNumberFormat="1" applyFont="1" applyBorder="1" applyAlignment="1">
      <alignment horizontal="center" vertical="center"/>
    </xf>
    <xf numFmtId="165" fontId="8" fillId="0" borderId="25" xfId="1" applyNumberFormat="1" applyFont="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xf>
    <xf numFmtId="9" fontId="5" fillId="0" borderId="4" xfId="2" applyFont="1" applyBorder="1" applyAlignment="1">
      <alignment horizontal="center" vertical="center"/>
    </xf>
    <xf numFmtId="9" fontId="5" fillId="0" borderId="22" xfId="2" applyFont="1" applyBorder="1" applyAlignment="1">
      <alignment horizontal="center" vertical="center"/>
    </xf>
    <xf numFmtId="165" fontId="5" fillId="0" borderId="4" xfId="1" applyNumberFormat="1" applyFont="1" applyBorder="1" applyAlignment="1">
      <alignment horizontal="center" vertical="center"/>
    </xf>
    <xf numFmtId="165" fontId="5" fillId="0" borderId="22" xfId="1" applyNumberFormat="1" applyFont="1" applyBorder="1" applyAlignment="1">
      <alignment horizontal="center" vertical="center"/>
    </xf>
    <xf numFmtId="165" fontId="5" fillId="0" borderId="7" xfId="1" applyNumberFormat="1" applyFont="1" applyBorder="1" applyAlignment="1">
      <alignment horizontal="center" vertical="center"/>
    </xf>
    <xf numFmtId="165" fontId="5" fillId="0" borderId="23" xfId="1"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wrapText="1"/>
    </xf>
    <xf numFmtId="0" fontId="11" fillId="0" borderId="11" xfId="0" applyFont="1" applyBorder="1" applyAlignment="1">
      <alignment horizontal="center" wrapText="1"/>
    </xf>
    <xf numFmtId="0" fontId="11" fillId="0" borderId="15" xfId="0" applyFont="1" applyBorder="1" applyAlignment="1">
      <alignment horizontal="center" wrapText="1"/>
    </xf>
    <xf numFmtId="0" fontId="11" fillId="0" borderId="31"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0" fillId="0" borderId="0" xfId="0" applyFont="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3"/>
  <sheetViews>
    <sheetView showGridLines="0" view="pageLayout" topLeftCell="A19" zoomScale="70" zoomScaleNormal="100" zoomScalePageLayoutView="70" workbookViewId="0">
      <selection activeCell="B12" sqref="B12"/>
    </sheetView>
  </sheetViews>
  <sheetFormatPr baseColWidth="10" defaultRowHeight="15" x14ac:dyDescent="0.25"/>
  <cols>
    <col min="2" max="2" width="66.7109375" customWidth="1"/>
    <col min="4" max="4" width="15.5703125" customWidth="1"/>
    <col min="6" max="6" width="18.42578125" customWidth="1"/>
  </cols>
  <sheetData>
    <row r="2" spans="2:13" ht="16.5" x14ac:dyDescent="0.3">
      <c r="B2" s="88" t="s">
        <v>0</v>
      </c>
      <c r="C2" s="88"/>
      <c r="D2" s="88"/>
      <c r="E2" s="88"/>
      <c r="F2" s="88"/>
    </row>
    <row r="3" spans="2:13" ht="16.5" x14ac:dyDescent="0.3">
      <c r="B3" s="5"/>
      <c r="C3" s="5"/>
      <c r="D3" s="5"/>
      <c r="E3" s="5"/>
      <c r="F3" s="5"/>
    </row>
    <row r="4" spans="2:13" ht="15" customHeight="1" x14ac:dyDescent="0.25">
      <c r="B4" s="87" t="s">
        <v>1</v>
      </c>
      <c r="C4" s="87"/>
      <c r="D4" s="87"/>
      <c r="E4" s="87"/>
      <c r="F4" s="87"/>
      <c r="G4" s="2"/>
      <c r="H4" s="2"/>
      <c r="I4" s="2"/>
      <c r="J4" s="2"/>
      <c r="K4" s="2"/>
      <c r="L4" s="2"/>
      <c r="M4" s="2"/>
    </row>
    <row r="5" spans="2:13" x14ac:dyDescent="0.25">
      <c r="B5" s="87"/>
      <c r="C5" s="87"/>
      <c r="D5" s="87"/>
      <c r="E5" s="87"/>
      <c r="F5" s="87"/>
      <c r="G5" s="2"/>
      <c r="H5" s="2"/>
      <c r="I5" s="2"/>
      <c r="J5" s="2"/>
      <c r="K5" s="2"/>
      <c r="L5" s="2"/>
      <c r="M5" s="2"/>
    </row>
    <row r="6" spans="2:13" x14ac:dyDescent="0.25">
      <c r="B6" s="87"/>
      <c r="C6" s="87"/>
      <c r="D6" s="87"/>
      <c r="E6" s="87"/>
      <c r="F6" s="87"/>
      <c r="G6" s="2"/>
      <c r="H6" s="2"/>
      <c r="I6" s="2"/>
      <c r="J6" s="2"/>
      <c r="K6" s="2"/>
      <c r="L6" s="2"/>
      <c r="M6" s="2"/>
    </row>
    <row r="7" spans="2:13" x14ac:dyDescent="0.25">
      <c r="B7" s="87"/>
      <c r="C7" s="87"/>
      <c r="D7" s="87"/>
      <c r="E7" s="87"/>
      <c r="F7" s="87"/>
    </row>
    <row r="8" spans="2:13" ht="15.75" thickBot="1" x14ac:dyDescent="0.3"/>
    <row r="9" spans="2:13" x14ac:dyDescent="0.25">
      <c r="B9" s="103" t="s">
        <v>2</v>
      </c>
      <c r="C9" s="81" t="s">
        <v>8</v>
      </c>
      <c r="D9" s="72"/>
      <c r="E9" s="71" t="s">
        <v>13</v>
      </c>
      <c r="F9" s="72"/>
    </row>
    <row r="10" spans="2:13" ht="15.75" thickBot="1" x14ac:dyDescent="0.3">
      <c r="B10" s="104"/>
      <c r="C10" s="82"/>
      <c r="D10" s="74"/>
      <c r="E10" s="73"/>
      <c r="F10" s="74"/>
    </row>
    <row r="11" spans="2:13" ht="68.25" customHeight="1" x14ac:dyDescent="0.25">
      <c r="B11" s="8" t="s">
        <v>3</v>
      </c>
      <c r="C11" s="83" t="s">
        <v>9</v>
      </c>
      <c r="D11" s="76"/>
      <c r="E11" s="75" t="s">
        <v>14</v>
      </c>
      <c r="F11" s="76"/>
    </row>
    <row r="12" spans="2:13" ht="30" customHeight="1" x14ac:dyDescent="0.25">
      <c r="B12" s="6" t="s">
        <v>4</v>
      </c>
      <c r="C12" s="84" t="s">
        <v>10</v>
      </c>
      <c r="D12" s="78"/>
      <c r="E12" s="77" t="s">
        <v>15</v>
      </c>
      <c r="F12" s="78"/>
    </row>
    <row r="13" spans="2:13" ht="30.75" customHeight="1" x14ac:dyDescent="0.25">
      <c r="B13" s="6" t="s">
        <v>5</v>
      </c>
      <c r="C13" s="84" t="s">
        <v>11</v>
      </c>
      <c r="D13" s="78"/>
      <c r="E13" s="77" t="s">
        <v>16</v>
      </c>
      <c r="F13" s="78"/>
    </row>
    <row r="14" spans="2:13" ht="40.5" customHeight="1" x14ac:dyDescent="0.25">
      <c r="B14" s="6" t="s">
        <v>6</v>
      </c>
      <c r="C14" s="84" t="s">
        <v>12</v>
      </c>
      <c r="D14" s="78"/>
      <c r="E14" s="77" t="s">
        <v>18</v>
      </c>
      <c r="F14" s="78"/>
    </row>
    <row r="15" spans="2:13" ht="30.75" customHeight="1" thickBot="1" x14ac:dyDescent="0.3">
      <c r="B15" s="7" t="s">
        <v>7</v>
      </c>
      <c r="C15" s="69" t="s">
        <v>117</v>
      </c>
      <c r="D15" s="70"/>
      <c r="E15" s="79" t="s">
        <v>17</v>
      </c>
      <c r="F15" s="80"/>
    </row>
    <row r="17" spans="2:6" ht="5.25" customHeight="1" thickBot="1" x14ac:dyDescent="0.3"/>
    <row r="18" spans="2:6" x14ac:dyDescent="0.25">
      <c r="B18" s="97" t="s">
        <v>21</v>
      </c>
      <c r="C18" s="99" t="s">
        <v>8</v>
      </c>
      <c r="D18" s="100"/>
      <c r="E18" s="99" t="s">
        <v>13</v>
      </c>
      <c r="F18" s="100"/>
    </row>
    <row r="19" spans="2:6" ht="15.75" thickBot="1" x14ac:dyDescent="0.3">
      <c r="B19" s="98"/>
      <c r="C19" s="101"/>
      <c r="D19" s="102"/>
      <c r="E19" s="101"/>
      <c r="F19" s="102"/>
    </row>
    <row r="20" spans="2:6" s="3" customFormat="1" ht="20.100000000000001" customHeight="1" x14ac:dyDescent="0.25">
      <c r="B20" s="9" t="s">
        <v>19</v>
      </c>
      <c r="C20" s="95">
        <f>1111331000/593845974</f>
        <v>1.8714128724563854</v>
      </c>
      <c r="D20" s="96"/>
      <c r="E20" s="95">
        <f>1577429027.51/678463293.79</f>
        <v>2.3250027554154618</v>
      </c>
      <c r="F20" s="96"/>
    </row>
    <row r="21" spans="2:6" s="3" customFormat="1" ht="20.100000000000001" customHeight="1" x14ac:dyDescent="0.25">
      <c r="B21" s="10" t="s">
        <v>20</v>
      </c>
      <c r="C21" s="89">
        <f>702240684/1395748666</f>
        <v>0.50312832181492484</v>
      </c>
      <c r="D21" s="90"/>
      <c r="E21" s="89">
        <f>1224399230.33/3088255691.91</f>
        <v>0.39646951304499767</v>
      </c>
      <c r="F21" s="90"/>
    </row>
    <row r="22" spans="2:6" s="3" customFormat="1" ht="20.100000000000001" customHeight="1" x14ac:dyDescent="0.25">
      <c r="B22" s="11" t="s">
        <v>23</v>
      </c>
      <c r="C22" s="91">
        <f>1111331000-593845974</f>
        <v>517485026</v>
      </c>
      <c r="D22" s="92"/>
      <c r="E22" s="91">
        <f>1577429027.51-678463293.79</f>
        <v>898965733.72000003</v>
      </c>
      <c r="F22" s="92"/>
    </row>
    <row r="23" spans="2:6" s="3" customFormat="1" ht="20.100000000000001" customHeight="1" thickBot="1" x14ac:dyDescent="0.3">
      <c r="B23" s="12" t="s">
        <v>24</v>
      </c>
      <c r="C23" s="93">
        <f>1395748666-702240684</f>
        <v>693507982</v>
      </c>
      <c r="D23" s="94"/>
      <c r="E23" s="93">
        <f>3088255691.91-1224399230.33</f>
        <v>1863856461.5799999</v>
      </c>
      <c r="F23" s="94"/>
    </row>
    <row r="24" spans="2:6" s="3" customFormat="1" ht="20.100000000000001" customHeight="1" thickBot="1" x14ac:dyDescent="0.3">
      <c r="B24" s="4"/>
      <c r="C24" s="85" t="s">
        <v>22</v>
      </c>
      <c r="D24" s="86"/>
      <c r="E24" s="85" t="s">
        <v>22</v>
      </c>
      <c r="F24" s="86"/>
    </row>
    <row r="33" spans="2:2" x14ac:dyDescent="0.25">
      <c r="B33" s="1"/>
    </row>
  </sheetData>
  <mergeCells count="28">
    <mergeCell ref="C24:D24"/>
    <mergeCell ref="E24:F24"/>
    <mergeCell ref="B4:F7"/>
    <mergeCell ref="B2:F2"/>
    <mergeCell ref="C21:D21"/>
    <mergeCell ref="C22:D22"/>
    <mergeCell ref="C23:D23"/>
    <mergeCell ref="E20:F20"/>
    <mergeCell ref="E21:F21"/>
    <mergeCell ref="E22:F22"/>
    <mergeCell ref="E23:F23"/>
    <mergeCell ref="B18:B19"/>
    <mergeCell ref="E18:F19"/>
    <mergeCell ref="C18:D19"/>
    <mergeCell ref="C20:D20"/>
    <mergeCell ref="B9:B10"/>
    <mergeCell ref="C15:D15"/>
    <mergeCell ref="E9:F10"/>
    <mergeCell ref="E11:F11"/>
    <mergeCell ref="E12:F12"/>
    <mergeCell ref="E13:F13"/>
    <mergeCell ref="E14:F14"/>
    <mergeCell ref="E15:F15"/>
    <mergeCell ref="C9:D10"/>
    <mergeCell ref="C11:D11"/>
    <mergeCell ref="C12:D12"/>
    <mergeCell ref="C13:D13"/>
    <mergeCell ref="C14:D14"/>
  </mergeCells>
  <pageMargins left="0.23622047244094491" right="0.23622047244094491" top="0.74803149606299213" bottom="0.74803149606299213" header="0.31496062992125984" footer="0.31496062992125984"/>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view="pageLayout" topLeftCell="A7" zoomScale="85" zoomScaleNormal="100" zoomScalePageLayoutView="85" workbookViewId="0">
      <selection activeCell="F6" sqref="F6"/>
    </sheetView>
  </sheetViews>
  <sheetFormatPr baseColWidth="10" defaultRowHeight="15.75" x14ac:dyDescent="0.25"/>
  <cols>
    <col min="1" max="1" width="26" style="30" customWidth="1"/>
    <col min="2" max="2" width="28.85546875" style="30" customWidth="1"/>
    <col min="3" max="3" width="14" style="34" customWidth="1"/>
    <col min="4" max="4" width="20.85546875" style="30" customWidth="1"/>
    <col min="5" max="5" width="23.42578125" style="30" customWidth="1"/>
    <col min="6" max="16384" width="11.42578125" style="30"/>
  </cols>
  <sheetData>
    <row r="1" spans="1:5" x14ac:dyDescent="0.25">
      <c r="A1" s="105" t="s">
        <v>0</v>
      </c>
      <c r="B1" s="105"/>
      <c r="C1" s="105"/>
      <c r="D1" s="105"/>
      <c r="E1" s="105"/>
    </row>
    <row r="2" spans="1:5" x14ac:dyDescent="0.25">
      <c r="A2" s="24"/>
      <c r="B2" s="24"/>
      <c r="C2" s="24"/>
      <c r="D2" s="24"/>
      <c r="E2" s="24"/>
    </row>
    <row r="3" spans="1:5" x14ac:dyDescent="0.25">
      <c r="A3" s="105" t="s">
        <v>145</v>
      </c>
      <c r="B3" s="105"/>
      <c r="C3" s="105"/>
      <c r="D3" s="105"/>
      <c r="E3" s="105"/>
    </row>
    <row r="4" spans="1:5" x14ac:dyDescent="0.25">
      <c r="A4" s="24"/>
      <c r="B4" s="24"/>
      <c r="C4" s="33"/>
      <c r="D4" s="24"/>
    </row>
    <row r="5" spans="1:5" ht="54.75" customHeight="1" x14ac:dyDescent="0.25">
      <c r="A5" s="106" t="s">
        <v>1</v>
      </c>
      <c r="B5" s="106"/>
      <c r="C5" s="106"/>
      <c r="D5" s="106"/>
      <c r="E5" s="106"/>
    </row>
    <row r="7" spans="1:5" ht="16.5" thickBot="1" x14ac:dyDescent="0.3">
      <c r="D7" s="64" t="s">
        <v>8</v>
      </c>
      <c r="E7" s="68" t="s">
        <v>59</v>
      </c>
    </row>
    <row r="8" spans="1:5" ht="58.5" customHeight="1" x14ac:dyDescent="0.25">
      <c r="A8" s="59" t="s">
        <v>136</v>
      </c>
      <c r="B8" s="60" t="s">
        <v>137</v>
      </c>
      <c r="C8" s="61" t="s">
        <v>138</v>
      </c>
      <c r="D8" s="62" t="s">
        <v>135</v>
      </c>
      <c r="E8" s="63" t="s">
        <v>135</v>
      </c>
    </row>
    <row r="9" spans="1:5" x14ac:dyDescent="0.25">
      <c r="A9" s="55" t="s">
        <v>120</v>
      </c>
      <c r="B9" s="31" t="s">
        <v>121</v>
      </c>
      <c r="C9" s="35" t="s">
        <v>122</v>
      </c>
      <c r="D9" s="32">
        <v>100000</v>
      </c>
      <c r="E9" s="56">
        <v>100000</v>
      </c>
    </row>
    <row r="10" spans="1:5" x14ac:dyDescent="0.25">
      <c r="A10" s="55" t="s">
        <v>123</v>
      </c>
      <c r="B10" s="31" t="s">
        <v>121</v>
      </c>
      <c r="C10" s="35" t="s">
        <v>122</v>
      </c>
      <c r="D10" s="32">
        <v>400000</v>
      </c>
      <c r="E10" s="56">
        <v>407000</v>
      </c>
    </row>
    <row r="11" spans="1:5" x14ac:dyDescent="0.25">
      <c r="A11" s="55" t="s">
        <v>124</v>
      </c>
      <c r="B11" s="31" t="s">
        <v>121</v>
      </c>
      <c r="C11" s="35" t="s">
        <v>122</v>
      </c>
      <c r="D11" s="32">
        <v>300000</v>
      </c>
      <c r="E11" s="56">
        <v>347000</v>
      </c>
    </row>
    <row r="12" spans="1:5" x14ac:dyDescent="0.25">
      <c r="A12" s="55" t="s">
        <v>125</v>
      </c>
      <c r="B12" s="31" t="s">
        <v>121</v>
      </c>
      <c r="C12" s="35" t="s">
        <v>122</v>
      </c>
      <c r="D12" s="32">
        <v>420000</v>
      </c>
      <c r="E12" s="56">
        <v>427000</v>
      </c>
    </row>
    <row r="13" spans="1:5" x14ac:dyDescent="0.25">
      <c r="A13" s="55" t="s">
        <v>126</v>
      </c>
      <c r="B13" s="31" t="s">
        <v>121</v>
      </c>
      <c r="C13" s="35" t="s">
        <v>122</v>
      </c>
      <c r="D13" s="32">
        <v>120000</v>
      </c>
      <c r="E13" s="56">
        <v>147000</v>
      </c>
    </row>
    <row r="14" spans="1:5" x14ac:dyDescent="0.25">
      <c r="A14" s="55" t="s">
        <v>127</v>
      </c>
      <c r="B14" s="31" t="s">
        <v>121</v>
      </c>
      <c r="C14" s="35" t="s">
        <v>122</v>
      </c>
      <c r="D14" s="32">
        <v>320000</v>
      </c>
      <c r="E14" s="56">
        <v>375000</v>
      </c>
    </row>
    <row r="15" spans="1:5" x14ac:dyDescent="0.25">
      <c r="A15" s="55" t="s">
        <v>128</v>
      </c>
      <c r="B15" s="31" t="s">
        <v>121</v>
      </c>
      <c r="C15" s="35" t="s">
        <v>122</v>
      </c>
      <c r="D15" s="32">
        <v>140000</v>
      </c>
      <c r="E15" s="56">
        <v>169000</v>
      </c>
    </row>
    <row r="16" spans="1:5" x14ac:dyDescent="0.25">
      <c r="A16" s="55" t="s">
        <v>129</v>
      </c>
      <c r="B16" s="31" t="s">
        <v>121</v>
      </c>
      <c r="C16" s="35" t="s">
        <v>122</v>
      </c>
      <c r="D16" s="32">
        <v>180000</v>
      </c>
      <c r="E16" s="56">
        <v>323000</v>
      </c>
    </row>
    <row r="17" spans="1:5" x14ac:dyDescent="0.25">
      <c r="A17" s="55" t="s">
        <v>130</v>
      </c>
      <c r="B17" s="31" t="s">
        <v>121</v>
      </c>
      <c r="C17" s="35" t="s">
        <v>122</v>
      </c>
      <c r="D17" s="32">
        <v>500000</v>
      </c>
      <c r="E17" s="56">
        <v>399000</v>
      </c>
    </row>
    <row r="18" spans="1:5" x14ac:dyDescent="0.25">
      <c r="A18" s="55" t="s">
        <v>131</v>
      </c>
      <c r="B18" s="31" t="s">
        <v>121</v>
      </c>
      <c r="C18" s="35" t="s">
        <v>122</v>
      </c>
      <c r="D18" s="32">
        <v>120000</v>
      </c>
      <c r="E18" s="56">
        <v>153000</v>
      </c>
    </row>
    <row r="19" spans="1:5" x14ac:dyDescent="0.25">
      <c r="A19" s="55" t="s">
        <v>132</v>
      </c>
      <c r="B19" s="31" t="s">
        <v>121</v>
      </c>
      <c r="C19" s="35" t="s">
        <v>122</v>
      </c>
      <c r="D19" s="32">
        <v>200000</v>
      </c>
      <c r="E19" s="56">
        <v>150000</v>
      </c>
    </row>
    <row r="20" spans="1:5" ht="18" customHeight="1" x14ac:dyDescent="0.25">
      <c r="A20" s="55" t="s">
        <v>133</v>
      </c>
      <c r="B20" s="31" t="s">
        <v>121</v>
      </c>
      <c r="C20" s="35" t="s">
        <v>122</v>
      </c>
      <c r="D20" s="32">
        <v>600000</v>
      </c>
      <c r="E20" s="56">
        <v>148800</v>
      </c>
    </row>
    <row r="21" spans="1:5" ht="36" customHeight="1" x14ac:dyDescent="0.25">
      <c r="A21" s="55" t="s">
        <v>134</v>
      </c>
      <c r="B21" s="31" t="s">
        <v>121</v>
      </c>
      <c r="C21" s="35" t="s">
        <v>122</v>
      </c>
      <c r="D21" s="32">
        <v>200000</v>
      </c>
      <c r="E21" s="56">
        <v>170000</v>
      </c>
    </row>
    <row r="22" spans="1:5" ht="16.5" thickBot="1" x14ac:dyDescent="0.3">
      <c r="A22" s="107" t="s">
        <v>118</v>
      </c>
      <c r="B22" s="108"/>
      <c r="C22" s="109"/>
      <c r="D22" s="57">
        <f>SUM(D9:D21)</f>
        <v>3600000</v>
      </c>
      <c r="E22" s="58">
        <f>SUM(E9:E21)</f>
        <v>3315800</v>
      </c>
    </row>
    <row r="27" spans="1:5" x14ac:dyDescent="0.25">
      <c r="A27" s="105" t="s">
        <v>0</v>
      </c>
      <c r="B27" s="105"/>
      <c r="C27" s="105"/>
      <c r="D27" s="105"/>
      <c r="E27" s="105"/>
    </row>
    <row r="28" spans="1:5" x14ac:dyDescent="0.25">
      <c r="A28" s="27"/>
      <c r="B28" s="27"/>
      <c r="C28" s="27"/>
      <c r="D28" s="27"/>
      <c r="E28" s="27"/>
    </row>
    <row r="29" spans="1:5" x14ac:dyDescent="0.25">
      <c r="A29" s="105" t="s">
        <v>145</v>
      </c>
      <c r="B29" s="105"/>
      <c r="C29" s="105"/>
      <c r="D29" s="105"/>
      <c r="E29" s="105"/>
    </row>
    <row r="30" spans="1:5" x14ac:dyDescent="0.25">
      <c r="A30" s="27"/>
      <c r="B30" s="27"/>
      <c r="C30" s="33"/>
      <c r="D30" s="27"/>
    </row>
    <row r="31" spans="1:5" ht="60" customHeight="1" x14ac:dyDescent="0.25">
      <c r="A31" s="106" t="s">
        <v>1</v>
      </c>
      <c r="B31" s="106"/>
      <c r="C31" s="106"/>
      <c r="D31" s="106"/>
      <c r="E31" s="106"/>
    </row>
    <row r="32" spans="1:5" ht="27" customHeight="1" x14ac:dyDescent="0.25"/>
    <row r="35" spans="1:3" ht="16.5" thickBot="1" x14ac:dyDescent="0.3"/>
    <row r="36" spans="1:3" ht="31.5" x14ac:dyDescent="0.25">
      <c r="A36" s="43" t="s">
        <v>139</v>
      </c>
      <c r="B36" s="41" t="s">
        <v>140</v>
      </c>
      <c r="C36" s="42" t="s">
        <v>142</v>
      </c>
    </row>
    <row r="37" spans="1:3" x14ac:dyDescent="0.25">
      <c r="A37" s="66" t="s">
        <v>8</v>
      </c>
      <c r="B37" s="39">
        <v>17615000</v>
      </c>
      <c r="C37" s="36">
        <v>600</v>
      </c>
    </row>
    <row r="38" spans="1:3" ht="16.5" thickBot="1" x14ac:dyDescent="0.3">
      <c r="A38" s="67" t="s">
        <v>59</v>
      </c>
      <c r="B38" s="40">
        <v>21618377</v>
      </c>
      <c r="C38" s="38">
        <v>500</v>
      </c>
    </row>
    <row r="39" spans="1:3" ht="16.5" thickBot="1" x14ac:dyDescent="0.3"/>
    <row r="40" spans="1:3" ht="32.25" thickBot="1" x14ac:dyDescent="0.3">
      <c r="A40" s="46" t="s">
        <v>139</v>
      </c>
      <c r="B40" s="47" t="s">
        <v>141</v>
      </c>
      <c r="C40" s="48" t="s">
        <v>142</v>
      </c>
    </row>
    <row r="41" spans="1:3" x14ac:dyDescent="0.25">
      <c r="A41" s="65" t="s">
        <v>8</v>
      </c>
      <c r="B41" s="44">
        <v>3600000</v>
      </c>
      <c r="C41" s="45">
        <v>200</v>
      </c>
    </row>
    <row r="42" spans="1:3" ht="16.5" thickBot="1" x14ac:dyDescent="0.3">
      <c r="A42" s="54" t="s">
        <v>59</v>
      </c>
      <c r="B42" s="37">
        <v>3315800</v>
      </c>
      <c r="C42" s="38">
        <v>300</v>
      </c>
    </row>
    <row r="43" spans="1:3" ht="16.5" thickBot="1" x14ac:dyDescent="0.3"/>
    <row r="44" spans="1:3" x14ac:dyDescent="0.25">
      <c r="A44" s="51" t="s">
        <v>139</v>
      </c>
      <c r="B44" s="52" t="s">
        <v>143</v>
      </c>
    </row>
    <row r="45" spans="1:3" x14ac:dyDescent="0.25">
      <c r="A45" s="53" t="s">
        <v>8</v>
      </c>
      <c r="B45" s="49">
        <f>C37+C41</f>
        <v>800</v>
      </c>
    </row>
    <row r="46" spans="1:3" ht="16.5" thickBot="1" x14ac:dyDescent="0.3">
      <c r="A46" s="54" t="s">
        <v>59</v>
      </c>
      <c r="B46" s="50">
        <f>C38+C42</f>
        <v>800</v>
      </c>
    </row>
  </sheetData>
  <mergeCells count="7">
    <mergeCell ref="A1:E1"/>
    <mergeCell ref="A27:E27"/>
    <mergeCell ref="A29:E29"/>
    <mergeCell ref="A31:E31"/>
    <mergeCell ref="A22:C22"/>
    <mergeCell ref="A5:E5"/>
    <mergeCell ref="A3:E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00" zoomScale="120" zoomScaleNormal="120" workbookViewId="0">
      <selection activeCell="C6" sqref="C6:C7"/>
    </sheetView>
  </sheetViews>
  <sheetFormatPr baseColWidth="10" defaultRowHeight="12.75" x14ac:dyDescent="0.2"/>
  <cols>
    <col min="1" max="1" width="11.42578125" style="14"/>
    <col min="2" max="2" width="11.42578125" style="21"/>
    <col min="3" max="3" width="61.140625" style="22" customWidth="1"/>
    <col min="4" max="4" width="22" style="23" hidden="1" customWidth="1"/>
    <col min="5" max="5" width="24.28515625" style="23" customWidth="1"/>
    <col min="6" max="16384" width="11.42578125" style="14"/>
  </cols>
  <sheetData>
    <row r="1" spans="1:5" x14ac:dyDescent="0.2">
      <c r="B1" s="105" t="s">
        <v>0</v>
      </c>
      <c r="C1" s="105"/>
      <c r="D1" s="105"/>
      <c r="E1" s="105"/>
    </row>
    <row r="2" spans="1:5" x14ac:dyDescent="0.2">
      <c r="B2" s="105" t="s">
        <v>144</v>
      </c>
      <c r="C2" s="105"/>
      <c r="D2" s="105"/>
      <c r="E2" s="105"/>
    </row>
    <row r="3" spans="1:5" x14ac:dyDescent="0.2">
      <c r="B3" s="24"/>
      <c r="C3" s="24"/>
      <c r="D3" s="24"/>
      <c r="E3" s="24"/>
    </row>
    <row r="4" spans="1:5" ht="67.5" customHeight="1" x14ac:dyDescent="0.2">
      <c r="B4" s="112" t="s">
        <v>1</v>
      </c>
      <c r="C4" s="112"/>
      <c r="D4" s="112"/>
      <c r="E4" s="112"/>
    </row>
    <row r="6" spans="1:5" x14ac:dyDescent="0.2">
      <c r="A6" s="24"/>
      <c r="B6" s="111" t="s">
        <v>119</v>
      </c>
      <c r="C6" s="110" t="s">
        <v>57</v>
      </c>
      <c r="D6" s="25" t="s">
        <v>8</v>
      </c>
      <c r="E6" s="25" t="s">
        <v>59</v>
      </c>
    </row>
    <row r="7" spans="1:5" ht="38.25" x14ac:dyDescent="0.2">
      <c r="A7" s="24"/>
      <c r="B7" s="111"/>
      <c r="C7" s="110"/>
      <c r="D7" s="26" t="s">
        <v>58</v>
      </c>
      <c r="E7" s="26" t="s">
        <v>58</v>
      </c>
    </row>
    <row r="8" spans="1:5" ht="51" x14ac:dyDescent="0.2">
      <c r="B8" s="16">
        <v>1</v>
      </c>
      <c r="C8" s="17" t="s">
        <v>60</v>
      </c>
      <c r="D8" s="13">
        <v>1100000</v>
      </c>
      <c r="E8" s="13">
        <v>1475000</v>
      </c>
    </row>
    <row r="9" spans="1:5" ht="51" x14ac:dyDescent="0.2">
      <c r="B9" s="16">
        <v>2</v>
      </c>
      <c r="C9" s="17" t="s">
        <v>61</v>
      </c>
      <c r="D9" s="13">
        <v>980000</v>
      </c>
      <c r="E9" s="13">
        <v>900000</v>
      </c>
    </row>
    <row r="10" spans="1:5" ht="38.25" x14ac:dyDescent="0.2">
      <c r="B10" s="16">
        <v>3</v>
      </c>
      <c r="C10" s="17" t="s">
        <v>62</v>
      </c>
      <c r="D10" s="13">
        <v>980000</v>
      </c>
      <c r="E10" s="13">
        <v>897000</v>
      </c>
    </row>
    <row r="11" spans="1:5" ht="38.25" x14ac:dyDescent="0.2">
      <c r="B11" s="16">
        <v>4</v>
      </c>
      <c r="C11" s="17" t="s">
        <v>63</v>
      </c>
      <c r="D11" s="13">
        <v>400000</v>
      </c>
      <c r="E11" s="13">
        <v>265000</v>
      </c>
    </row>
    <row r="12" spans="1:5" ht="38.25" x14ac:dyDescent="0.2">
      <c r="B12" s="16">
        <v>5</v>
      </c>
      <c r="C12" s="17" t="s">
        <v>64</v>
      </c>
      <c r="D12" s="13">
        <v>600000</v>
      </c>
      <c r="E12" s="13">
        <v>1270000</v>
      </c>
    </row>
    <row r="13" spans="1:5" ht="38.25" x14ac:dyDescent="0.2">
      <c r="B13" s="16">
        <v>6</v>
      </c>
      <c r="C13" s="17" t="s">
        <v>65</v>
      </c>
      <c r="D13" s="13">
        <v>92000</v>
      </c>
      <c r="E13" s="13">
        <v>80000</v>
      </c>
    </row>
    <row r="14" spans="1:5" ht="25.5" x14ac:dyDescent="0.2">
      <c r="B14" s="16">
        <v>7</v>
      </c>
      <c r="C14" s="17" t="s">
        <v>66</v>
      </c>
      <c r="D14" s="13">
        <v>700000</v>
      </c>
      <c r="E14" s="13">
        <v>920000</v>
      </c>
    </row>
    <row r="15" spans="1:5" ht="25.5" x14ac:dyDescent="0.2">
      <c r="B15" s="16">
        <v>8</v>
      </c>
      <c r="C15" s="17" t="s">
        <v>67</v>
      </c>
      <c r="D15" s="13">
        <v>700000</v>
      </c>
      <c r="E15" s="13">
        <v>920000</v>
      </c>
    </row>
    <row r="16" spans="1:5" ht="25.5" x14ac:dyDescent="0.2">
      <c r="B16" s="16">
        <v>9</v>
      </c>
      <c r="C16" s="17" t="s">
        <v>68</v>
      </c>
      <c r="D16" s="13">
        <v>700000</v>
      </c>
      <c r="E16" s="13">
        <v>920000</v>
      </c>
    </row>
    <row r="17" spans="2:5" ht="25.5" x14ac:dyDescent="0.2">
      <c r="B17" s="16">
        <v>10</v>
      </c>
      <c r="C17" s="17" t="s">
        <v>69</v>
      </c>
      <c r="D17" s="13">
        <v>400000</v>
      </c>
      <c r="E17" s="13">
        <v>400000</v>
      </c>
    </row>
    <row r="18" spans="2:5" ht="25.5" x14ac:dyDescent="0.2">
      <c r="B18" s="16">
        <v>11</v>
      </c>
      <c r="C18" s="17" t="s">
        <v>70</v>
      </c>
      <c r="D18" s="13">
        <v>700000</v>
      </c>
      <c r="E18" s="13">
        <v>920000</v>
      </c>
    </row>
    <row r="19" spans="2:5" x14ac:dyDescent="0.2">
      <c r="B19" s="16">
        <v>12</v>
      </c>
      <c r="C19" s="17" t="s">
        <v>71</v>
      </c>
      <c r="D19" s="13">
        <v>200000</v>
      </c>
      <c r="E19" s="13">
        <v>260000</v>
      </c>
    </row>
    <row r="20" spans="2:5" x14ac:dyDescent="0.2">
      <c r="B20" s="16">
        <v>13</v>
      </c>
      <c r="C20" s="17" t="s">
        <v>72</v>
      </c>
      <c r="D20" s="13">
        <v>200000</v>
      </c>
      <c r="E20" s="13">
        <v>260000</v>
      </c>
    </row>
    <row r="21" spans="2:5" x14ac:dyDescent="0.2">
      <c r="B21" s="16">
        <v>14</v>
      </c>
      <c r="C21" s="17" t="s">
        <v>73</v>
      </c>
      <c r="D21" s="13">
        <v>600000</v>
      </c>
      <c r="E21" s="13">
        <v>620000</v>
      </c>
    </row>
    <row r="22" spans="2:5" x14ac:dyDescent="0.2">
      <c r="B22" s="16">
        <v>15</v>
      </c>
      <c r="C22" s="18" t="s">
        <v>74</v>
      </c>
      <c r="D22" s="13">
        <v>300000</v>
      </c>
      <c r="E22" s="13">
        <v>390000</v>
      </c>
    </row>
    <row r="23" spans="2:5" x14ac:dyDescent="0.2">
      <c r="B23" s="16">
        <v>16</v>
      </c>
      <c r="C23" s="18" t="s">
        <v>75</v>
      </c>
      <c r="D23" s="13">
        <v>450000</v>
      </c>
      <c r="E23" s="13">
        <v>100000</v>
      </c>
    </row>
    <row r="24" spans="2:5" x14ac:dyDescent="0.2">
      <c r="B24" s="16">
        <v>17</v>
      </c>
      <c r="C24" s="18" t="s">
        <v>76</v>
      </c>
      <c r="D24" s="13">
        <v>60000</v>
      </c>
      <c r="E24" s="13">
        <v>100000</v>
      </c>
    </row>
    <row r="25" spans="2:5" x14ac:dyDescent="0.2">
      <c r="B25" s="16">
        <v>18</v>
      </c>
      <c r="C25" s="19" t="s">
        <v>77</v>
      </c>
      <c r="D25" s="13">
        <v>60000</v>
      </c>
      <c r="E25" s="13">
        <v>62000</v>
      </c>
    </row>
    <row r="26" spans="2:5" x14ac:dyDescent="0.2">
      <c r="B26" s="16">
        <v>19</v>
      </c>
      <c r="C26" s="19" t="s">
        <v>78</v>
      </c>
      <c r="D26" s="13">
        <v>60000</v>
      </c>
      <c r="E26" s="13">
        <v>62000</v>
      </c>
    </row>
    <row r="27" spans="2:5" x14ac:dyDescent="0.2">
      <c r="B27" s="16">
        <v>20</v>
      </c>
      <c r="C27" s="19" t="s">
        <v>79</v>
      </c>
      <c r="D27" s="13">
        <v>50000</v>
      </c>
      <c r="E27" s="13">
        <v>27777</v>
      </c>
    </row>
    <row r="28" spans="2:5" x14ac:dyDescent="0.2">
      <c r="B28" s="16">
        <v>21</v>
      </c>
      <c r="C28" s="19" t="s">
        <v>25</v>
      </c>
      <c r="D28" s="13">
        <v>500000</v>
      </c>
      <c r="E28" s="13">
        <v>700000</v>
      </c>
    </row>
    <row r="29" spans="2:5" x14ac:dyDescent="0.2">
      <c r="B29" s="16">
        <v>22</v>
      </c>
      <c r="C29" s="19" t="s">
        <v>80</v>
      </c>
      <c r="D29" s="13">
        <v>300000</v>
      </c>
      <c r="E29" s="13">
        <v>117000</v>
      </c>
    </row>
    <row r="30" spans="2:5" x14ac:dyDescent="0.2">
      <c r="B30" s="16">
        <v>23</v>
      </c>
      <c r="C30" s="19" t="s">
        <v>81</v>
      </c>
      <c r="D30" s="13">
        <v>100000</v>
      </c>
      <c r="E30" s="13">
        <v>120000</v>
      </c>
    </row>
    <row r="31" spans="2:5" x14ac:dyDescent="0.2">
      <c r="B31" s="16">
        <v>24</v>
      </c>
      <c r="C31" s="19" t="s">
        <v>82</v>
      </c>
      <c r="D31" s="13">
        <v>80000</v>
      </c>
      <c r="E31" s="13">
        <v>120000</v>
      </c>
    </row>
    <row r="32" spans="2:5" x14ac:dyDescent="0.2">
      <c r="B32" s="16">
        <v>25</v>
      </c>
      <c r="C32" s="19" t="s">
        <v>83</v>
      </c>
      <c r="D32" s="13">
        <v>60000</v>
      </c>
      <c r="E32" s="13">
        <v>120000</v>
      </c>
    </row>
    <row r="33" spans="2:5" x14ac:dyDescent="0.2">
      <c r="B33" s="16">
        <v>26</v>
      </c>
      <c r="C33" s="19" t="s">
        <v>84</v>
      </c>
      <c r="D33" s="13">
        <v>500000</v>
      </c>
      <c r="E33" s="13">
        <v>320000</v>
      </c>
    </row>
    <row r="34" spans="2:5" x14ac:dyDescent="0.2">
      <c r="B34" s="16">
        <v>27</v>
      </c>
      <c r="C34" s="19" t="s">
        <v>26</v>
      </c>
      <c r="D34" s="13">
        <v>130000</v>
      </c>
      <c r="E34" s="13">
        <v>100000</v>
      </c>
    </row>
    <row r="35" spans="2:5" x14ac:dyDescent="0.2">
      <c r="B35" s="16">
        <v>28</v>
      </c>
      <c r="C35" s="19" t="s">
        <v>27</v>
      </c>
      <c r="D35" s="13">
        <v>130000</v>
      </c>
      <c r="E35" s="13">
        <v>150000</v>
      </c>
    </row>
    <row r="36" spans="2:5" x14ac:dyDescent="0.2">
      <c r="B36" s="16">
        <v>29</v>
      </c>
      <c r="C36" s="19" t="s">
        <v>28</v>
      </c>
      <c r="D36" s="13">
        <v>85000</v>
      </c>
      <c r="E36" s="13">
        <v>95000</v>
      </c>
    </row>
    <row r="37" spans="2:5" x14ac:dyDescent="0.2">
      <c r="B37" s="16">
        <v>30</v>
      </c>
      <c r="C37" s="19" t="s">
        <v>29</v>
      </c>
      <c r="D37" s="13">
        <v>90000</v>
      </c>
      <c r="E37" s="13">
        <v>112000</v>
      </c>
    </row>
    <row r="38" spans="2:5" x14ac:dyDescent="0.2">
      <c r="B38" s="16">
        <v>31</v>
      </c>
      <c r="C38" s="19" t="s">
        <v>30</v>
      </c>
      <c r="D38" s="13">
        <v>82000</v>
      </c>
      <c r="E38" s="13">
        <v>65000</v>
      </c>
    </row>
    <row r="39" spans="2:5" x14ac:dyDescent="0.2">
      <c r="B39" s="16">
        <v>32</v>
      </c>
      <c r="C39" s="19" t="s">
        <v>31</v>
      </c>
      <c r="D39" s="13">
        <v>80000</v>
      </c>
      <c r="E39" s="13">
        <v>91000</v>
      </c>
    </row>
    <row r="40" spans="2:5" x14ac:dyDescent="0.2">
      <c r="B40" s="16">
        <v>33</v>
      </c>
      <c r="C40" s="19" t="s">
        <v>85</v>
      </c>
      <c r="D40" s="13">
        <v>90000</v>
      </c>
      <c r="E40" s="13">
        <v>82000</v>
      </c>
    </row>
    <row r="41" spans="2:5" x14ac:dyDescent="0.2">
      <c r="B41" s="16">
        <v>34</v>
      </c>
      <c r="C41" s="19" t="s">
        <v>86</v>
      </c>
      <c r="D41" s="13">
        <v>90000</v>
      </c>
      <c r="E41" s="13">
        <v>80000</v>
      </c>
    </row>
    <row r="42" spans="2:5" x14ac:dyDescent="0.2">
      <c r="B42" s="16">
        <v>35</v>
      </c>
      <c r="C42" s="19" t="s">
        <v>32</v>
      </c>
      <c r="D42" s="13">
        <v>60000</v>
      </c>
      <c r="E42" s="13">
        <v>75000</v>
      </c>
    </row>
    <row r="43" spans="2:5" x14ac:dyDescent="0.2">
      <c r="B43" s="16">
        <v>36</v>
      </c>
      <c r="C43" s="19" t="s">
        <v>87</v>
      </c>
      <c r="D43" s="13">
        <v>60000</v>
      </c>
      <c r="E43" s="13">
        <v>72000</v>
      </c>
    </row>
    <row r="44" spans="2:5" x14ac:dyDescent="0.2">
      <c r="B44" s="16">
        <v>37</v>
      </c>
      <c r="C44" s="19" t="s">
        <v>88</v>
      </c>
      <c r="D44" s="13">
        <v>60000</v>
      </c>
      <c r="E44" s="13">
        <v>77000</v>
      </c>
    </row>
    <row r="45" spans="2:5" x14ac:dyDescent="0.2">
      <c r="B45" s="16">
        <v>38</v>
      </c>
      <c r="C45" s="19" t="s">
        <v>89</v>
      </c>
      <c r="D45" s="13">
        <v>80000</v>
      </c>
      <c r="E45" s="13">
        <v>128700</v>
      </c>
    </row>
    <row r="46" spans="2:5" x14ac:dyDescent="0.2">
      <c r="B46" s="16">
        <v>39</v>
      </c>
      <c r="C46" s="19" t="s">
        <v>33</v>
      </c>
      <c r="D46" s="13">
        <v>50000</v>
      </c>
      <c r="E46" s="13">
        <v>31500</v>
      </c>
    </row>
    <row r="47" spans="2:5" x14ac:dyDescent="0.2">
      <c r="B47" s="16">
        <v>40</v>
      </c>
      <c r="C47" s="19" t="s">
        <v>34</v>
      </c>
      <c r="D47" s="13">
        <v>18000</v>
      </c>
      <c r="E47" s="13">
        <v>20000</v>
      </c>
    </row>
    <row r="48" spans="2:5" x14ac:dyDescent="0.2">
      <c r="B48" s="16">
        <v>41</v>
      </c>
      <c r="C48" s="19" t="s">
        <v>90</v>
      </c>
      <c r="D48" s="13">
        <v>8000</v>
      </c>
      <c r="E48" s="13">
        <v>9000</v>
      </c>
    </row>
    <row r="49" spans="2:5" x14ac:dyDescent="0.2">
      <c r="B49" s="16">
        <v>42</v>
      </c>
      <c r="C49" s="19" t="s">
        <v>91</v>
      </c>
      <c r="D49" s="13">
        <v>4000</v>
      </c>
      <c r="E49" s="13">
        <v>9000</v>
      </c>
    </row>
    <row r="50" spans="2:5" x14ac:dyDescent="0.2">
      <c r="B50" s="16">
        <v>43</v>
      </c>
      <c r="C50" s="19" t="s">
        <v>92</v>
      </c>
      <c r="D50" s="13">
        <v>4000</v>
      </c>
      <c r="E50" s="13">
        <v>7500</v>
      </c>
    </row>
    <row r="51" spans="2:5" x14ac:dyDescent="0.2">
      <c r="B51" s="16">
        <v>44</v>
      </c>
      <c r="C51" s="19" t="s">
        <v>93</v>
      </c>
      <c r="D51" s="13">
        <v>4000</v>
      </c>
      <c r="E51" s="13">
        <v>6300</v>
      </c>
    </row>
    <row r="52" spans="2:5" x14ac:dyDescent="0.2">
      <c r="B52" s="16">
        <v>45</v>
      </c>
      <c r="C52" s="19" t="s">
        <v>35</v>
      </c>
      <c r="D52" s="13">
        <v>50000</v>
      </c>
      <c r="E52" s="13">
        <v>150000</v>
      </c>
    </row>
    <row r="53" spans="2:5" x14ac:dyDescent="0.2">
      <c r="B53" s="16">
        <v>46</v>
      </c>
      <c r="C53" s="19" t="s">
        <v>36</v>
      </c>
      <c r="D53" s="13">
        <v>40000</v>
      </c>
      <c r="E53" s="13">
        <v>99000</v>
      </c>
    </row>
    <row r="54" spans="2:5" x14ac:dyDescent="0.2">
      <c r="B54" s="16">
        <v>47</v>
      </c>
      <c r="C54" s="19" t="s">
        <v>94</v>
      </c>
      <c r="D54" s="13">
        <v>30000</v>
      </c>
      <c r="E54" s="13">
        <v>33000</v>
      </c>
    </row>
    <row r="55" spans="2:5" x14ac:dyDescent="0.2">
      <c r="B55" s="16">
        <v>48</v>
      </c>
      <c r="C55" s="19" t="s">
        <v>95</v>
      </c>
      <c r="D55" s="13">
        <v>28000</v>
      </c>
      <c r="E55" s="13">
        <v>27000</v>
      </c>
    </row>
    <row r="56" spans="2:5" x14ac:dyDescent="0.2">
      <c r="B56" s="16">
        <v>49</v>
      </c>
      <c r="C56" s="19" t="s">
        <v>96</v>
      </c>
      <c r="D56" s="13">
        <v>30000</v>
      </c>
      <c r="E56" s="13">
        <v>40400</v>
      </c>
    </row>
    <row r="57" spans="2:5" x14ac:dyDescent="0.2">
      <c r="B57" s="16">
        <v>50</v>
      </c>
      <c r="C57" s="19" t="s">
        <v>97</v>
      </c>
      <c r="D57" s="13">
        <v>28000</v>
      </c>
      <c r="E57" s="13">
        <v>30000</v>
      </c>
    </row>
    <row r="58" spans="2:5" x14ac:dyDescent="0.2">
      <c r="B58" s="16">
        <v>51</v>
      </c>
      <c r="C58" s="19" t="s">
        <v>37</v>
      </c>
      <c r="D58" s="13">
        <v>35000</v>
      </c>
      <c r="E58" s="13">
        <v>105000</v>
      </c>
    </row>
    <row r="59" spans="2:5" x14ac:dyDescent="0.2">
      <c r="B59" s="16">
        <v>52</v>
      </c>
      <c r="C59" s="19" t="s">
        <v>98</v>
      </c>
      <c r="D59" s="13">
        <v>30000</v>
      </c>
      <c r="E59" s="13">
        <v>55500</v>
      </c>
    </row>
    <row r="60" spans="2:5" x14ac:dyDescent="0.2">
      <c r="B60" s="16">
        <v>53</v>
      </c>
      <c r="C60" s="19" t="s">
        <v>38</v>
      </c>
      <c r="D60" s="13">
        <v>10000</v>
      </c>
      <c r="E60" s="13">
        <v>53000</v>
      </c>
    </row>
    <row r="61" spans="2:5" x14ac:dyDescent="0.2">
      <c r="B61" s="16">
        <v>54</v>
      </c>
      <c r="C61" s="19" t="s">
        <v>99</v>
      </c>
      <c r="D61" s="13">
        <v>10000</v>
      </c>
      <c r="E61" s="13">
        <v>63000</v>
      </c>
    </row>
    <row r="62" spans="2:5" x14ac:dyDescent="0.2">
      <c r="B62" s="16">
        <v>55</v>
      </c>
      <c r="C62" s="19" t="s">
        <v>39</v>
      </c>
      <c r="D62" s="13">
        <v>60000</v>
      </c>
      <c r="E62" s="13">
        <v>50700</v>
      </c>
    </row>
    <row r="63" spans="2:5" x14ac:dyDescent="0.2">
      <c r="B63" s="16">
        <v>56</v>
      </c>
      <c r="C63" s="19" t="s">
        <v>40</v>
      </c>
      <c r="D63" s="13">
        <v>60000</v>
      </c>
      <c r="E63" s="13">
        <v>54000</v>
      </c>
    </row>
    <row r="64" spans="2:5" x14ac:dyDescent="0.2">
      <c r="B64" s="16">
        <v>57</v>
      </c>
      <c r="C64" s="19" t="s">
        <v>100</v>
      </c>
      <c r="D64" s="13">
        <v>60000</v>
      </c>
      <c r="E64" s="13">
        <v>45000</v>
      </c>
    </row>
    <row r="65" spans="2:5" x14ac:dyDescent="0.2">
      <c r="B65" s="16">
        <v>58</v>
      </c>
      <c r="C65" s="19" t="s">
        <v>41</v>
      </c>
      <c r="D65" s="13">
        <v>200000</v>
      </c>
      <c r="E65" s="13">
        <v>500000</v>
      </c>
    </row>
    <row r="66" spans="2:5" x14ac:dyDescent="0.2">
      <c r="B66" s="16">
        <v>59</v>
      </c>
      <c r="C66" s="19" t="s">
        <v>101</v>
      </c>
      <c r="D66" s="13">
        <v>60000</v>
      </c>
      <c r="E66" s="13">
        <v>132000</v>
      </c>
    </row>
    <row r="67" spans="2:5" x14ac:dyDescent="0.2">
      <c r="B67" s="16">
        <v>60</v>
      </c>
      <c r="C67" s="19" t="s">
        <v>102</v>
      </c>
      <c r="D67" s="13">
        <v>50000</v>
      </c>
      <c r="E67" s="13">
        <v>94500</v>
      </c>
    </row>
    <row r="68" spans="2:5" x14ac:dyDescent="0.2">
      <c r="B68" s="16">
        <v>61</v>
      </c>
      <c r="C68" s="19" t="s">
        <v>103</v>
      </c>
      <c r="D68" s="13">
        <v>45000</v>
      </c>
      <c r="E68" s="13">
        <v>61500</v>
      </c>
    </row>
    <row r="69" spans="2:5" x14ac:dyDescent="0.2">
      <c r="B69" s="16">
        <v>62</v>
      </c>
      <c r="C69" s="19" t="s">
        <v>104</v>
      </c>
      <c r="D69" s="13">
        <v>42000</v>
      </c>
      <c r="E69" s="13">
        <v>7000</v>
      </c>
    </row>
    <row r="70" spans="2:5" x14ac:dyDescent="0.2">
      <c r="B70" s="16">
        <v>63</v>
      </c>
      <c r="C70" s="19" t="s">
        <v>105</v>
      </c>
      <c r="D70" s="13">
        <v>50000</v>
      </c>
      <c r="E70" s="13">
        <v>72000</v>
      </c>
    </row>
    <row r="71" spans="2:5" x14ac:dyDescent="0.2">
      <c r="B71" s="16">
        <v>64</v>
      </c>
      <c r="C71" s="19" t="s">
        <v>106</v>
      </c>
      <c r="D71" s="13">
        <v>200000</v>
      </c>
      <c r="E71" s="13">
        <v>400000</v>
      </c>
    </row>
    <row r="72" spans="2:5" x14ac:dyDescent="0.2">
      <c r="B72" s="16">
        <v>65</v>
      </c>
      <c r="C72" s="19" t="s">
        <v>42</v>
      </c>
      <c r="D72" s="13">
        <v>200000</v>
      </c>
      <c r="E72" s="13">
        <v>100000</v>
      </c>
    </row>
    <row r="73" spans="2:5" x14ac:dyDescent="0.2">
      <c r="B73" s="16">
        <v>66</v>
      </c>
      <c r="C73" s="19" t="s">
        <v>107</v>
      </c>
      <c r="D73" s="13">
        <v>300000</v>
      </c>
      <c r="E73" s="13">
        <v>147000</v>
      </c>
    </row>
    <row r="74" spans="2:5" ht="51" x14ac:dyDescent="0.2">
      <c r="B74" s="16">
        <v>67</v>
      </c>
      <c r="C74" s="19" t="s">
        <v>43</v>
      </c>
      <c r="D74" s="20">
        <f>120000+120000</f>
        <v>240000</v>
      </c>
      <c r="E74" s="13">
        <v>230000</v>
      </c>
    </row>
    <row r="75" spans="2:5" ht="38.25" x14ac:dyDescent="0.2">
      <c r="B75" s="16">
        <v>68</v>
      </c>
      <c r="C75" s="19" t="s">
        <v>44</v>
      </c>
      <c r="D75" s="13">
        <v>110000</v>
      </c>
      <c r="E75" s="13">
        <v>200000</v>
      </c>
    </row>
    <row r="76" spans="2:5" ht="38.25" x14ac:dyDescent="0.2">
      <c r="B76" s="16">
        <v>69</v>
      </c>
      <c r="C76" s="19" t="s">
        <v>45</v>
      </c>
      <c r="D76" s="13">
        <v>100000</v>
      </c>
      <c r="E76" s="13">
        <v>110000</v>
      </c>
    </row>
    <row r="77" spans="2:5" x14ac:dyDescent="0.2">
      <c r="B77" s="16">
        <v>70</v>
      </c>
      <c r="C77" s="19" t="s">
        <v>108</v>
      </c>
      <c r="D77" s="13">
        <v>80000</v>
      </c>
      <c r="E77" s="13">
        <v>125000</v>
      </c>
    </row>
    <row r="78" spans="2:5" x14ac:dyDescent="0.2">
      <c r="B78" s="16">
        <v>71</v>
      </c>
      <c r="C78" s="19" t="s">
        <v>109</v>
      </c>
      <c r="D78" s="13">
        <v>120000</v>
      </c>
      <c r="E78" s="13">
        <v>140000</v>
      </c>
    </row>
    <row r="79" spans="2:5" x14ac:dyDescent="0.2">
      <c r="B79" s="16">
        <v>72</v>
      </c>
      <c r="C79" s="19" t="s">
        <v>110</v>
      </c>
      <c r="D79" s="13">
        <v>300000</v>
      </c>
      <c r="E79" s="13">
        <v>200000</v>
      </c>
    </row>
    <row r="80" spans="2:5" x14ac:dyDescent="0.2">
      <c r="B80" s="16">
        <v>73</v>
      </c>
      <c r="C80" s="19" t="s">
        <v>46</v>
      </c>
      <c r="D80" s="13">
        <v>80000</v>
      </c>
      <c r="E80" s="13">
        <v>270000</v>
      </c>
    </row>
    <row r="81" spans="2:5" x14ac:dyDescent="0.2">
      <c r="B81" s="16">
        <v>74</v>
      </c>
      <c r="C81" s="19" t="s">
        <v>47</v>
      </c>
      <c r="D81" s="13">
        <v>70000</v>
      </c>
      <c r="E81" s="13">
        <v>215000</v>
      </c>
    </row>
    <row r="82" spans="2:5" x14ac:dyDescent="0.2">
      <c r="B82" s="16">
        <v>75</v>
      </c>
      <c r="C82" s="19" t="s">
        <v>111</v>
      </c>
      <c r="D82" s="13">
        <v>60000</v>
      </c>
      <c r="E82" s="13">
        <v>40000</v>
      </c>
    </row>
    <row r="83" spans="2:5" x14ac:dyDescent="0.2">
      <c r="B83" s="16">
        <v>76</v>
      </c>
      <c r="C83" s="19" t="s">
        <v>112</v>
      </c>
      <c r="D83" s="13">
        <v>60000</v>
      </c>
      <c r="E83" s="13">
        <v>38000</v>
      </c>
    </row>
    <row r="84" spans="2:5" x14ac:dyDescent="0.2">
      <c r="B84" s="16">
        <v>77</v>
      </c>
      <c r="C84" s="19" t="s">
        <v>113</v>
      </c>
      <c r="D84" s="15">
        <v>60000</v>
      </c>
      <c r="E84" s="13">
        <v>35000</v>
      </c>
    </row>
    <row r="85" spans="2:5" ht="16.5" customHeight="1" x14ac:dyDescent="0.2">
      <c r="B85" s="16">
        <v>78</v>
      </c>
      <c r="C85" s="19" t="s">
        <v>114</v>
      </c>
      <c r="D85" s="13">
        <v>60000</v>
      </c>
      <c r="E85" s="15">
        <v>20000</v>
      </c>
    </row>
    <row r="86" spans="2:5" x14ac:dyDescent="0.2">
      <c r="B86" s="16">
        <v>79</v>
      </c>
      <c r="C86" s="19" t="s">
        <v>115</v>
      </c>
      <c r="D86" s="13">
        <v>60000</v>
      </c>
      <c r="E86" s="13">
        <v>15000</v>
      </c>
    </row>
    <row r="87" spans="2:5" x14ac:dyDescent="0.2">
      <c r="B87" s="16">
        <v>80</v>
      </c>
      <c r="C87" s="19" t="s">
        <v>48</v>
      </c>
      <c r="D87" s="13">
        <v>200000</v>
      </c>
      <c r="E87" s="13">
        <v>350000</v>
      </c>
    </row>
    <row r="88" spans="2:5" x14ac:dyDescent="0.2">
      <c r="B88" s="16">
        <v>81</v>
      </c>
      <c r="C88" s="19" t="s">
        <v>49</v>
      </c>
      <c r="D88" s="13">
        <v>550000</v>
      </c>
      <c r="E88" s="13">
        <v>950000</v>
      </c>
    </row>
    <row r="89" spans="2:5" x14ac:dyDescent="0.2">
      <c r="B89" s="16">
        <v>82</v>
      </c>
      <c r="C89" s="19" t="s">
        <v>50</v>
      </c>
      <c r="D89" s="13">
        <v>400000</v>
      </c>
      <c r="E89" s="13">
        <v>600000</v>
      </c>
    </row>
    <row r="90" spans="2:5" x14ac:dyDescent="0.2">
      <c r="B90" s="16">
        <v>83</v>
      </c>
      <c r="C90" s="19" t="s">
        <v>51</v>
      </c>
      <c r="D90" s="13">
        <v>300000</v>
      </c>
      <c r="E90" s="13">
        <v>347000</v>
      </c>
    </row>
    <row r="91" spans="2:5" x14ac:dyDescent="0.2">
      <c r="B91" s="16">
        <v>84</v>
      </c>
      <c r="C91" s="19" t="s">
        <v>52</v>
      </c>
      <c r="D91" s="13">
        <v>180000</v>
      </c>
      <c r="E91" s="13">
        <v>50000</v>
      </c>
    </row>
    <row r="92" spans="2:5" ht="38.25" x14ac:dyDescent="0.2">
      <c r="B92" s="16">
        <v>85</v>
      </c>
      <c r="C92" s="19" t="s">
        <v>53</v>
      </c>
      <c r="D92" s="13">
        <v>200000</v>
      </c>
      <c r="E92" s="13">
        <v>700000</v>
      </c>
    </row>
    <row r="93" spans="2:5" ht="25.5" x14ac:dyDescent="0.2">
      <c r="B93" s="16">
        <v>86</v>
      </c>
      <c r="C93" s="19" t="s">
        <v>54</v>
      </c>
      <c r="D93" s="13">
        <v>200000</v>
      </c>
      <c r="E93" s="13">
        <v>177000</v>
      </c>
    </row>
    <row r="94" spans="2:5" x14ac:dyDescent="0.2">
      <c r="B94" s="16">
        <v>87</v>
      </c>
      <c r="C94" s="19" t="s">
        <v>55</v>
      </c>
      <c r="D94" s="13">
        <v>210000</v>
      </c>
      <c r="E94" s="13">
        <v>250000</v>
      </c>
    </row>
    <row r="95" spans="2:5" x14ac:dyDescent="0.2">
      <c r="B95" s="16">
        <v>88</v>
      </c>
      <c r="C95" s="19" t="s">
        <v>56</v>
      </c>
      <c r="D95" s="13">
        <v>180000</v>
      </c>
      <c r="E95" s="13">
        <v>180000</v>
      </c>
    </row>
    <row r="96" spans="2:5" ht="25.5" x14ac:dyDescent="0.2">
      <c r="B96" s="16">
        <v>89</v>
      </c>
      <c r="C96" s="19" t="s">
        <v>116</v>
      </c>
      <c r="D96" s="13">
        <v>180000</v>
      </c>
      <c r="E96" s="13">
        <v>500000</v>
      </c>
    </row>
    <row r="97" spans="2:5" x14ac:dyDescent="0.2">
      <c r="B97" s="16"/>
      <c r="C97" s="29" t="s">
        <v>118</v>
      </c>
      <c r="D97" s="28">
        <f>SUM(D8:D96)</f>
        <v>17615000</v>
      </c>
      <c r="E97" s="28">
        <f>SUM(E8:E96)</f>
        <v>21618377</v>
      </c>
    </row>
  </sheetData>
  <mergeCells count="5">
    <mergeCell ref="C6:C7"/>
    <mergeCell ref="B6:B7"/>
    <mergeCell ref="B1:E1"/>
    <mergeCell ref="B4:E4"/>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Evaluación Financiera</vt:lpstr>
      <vt:lpstr>Evaluacion Económica 2</vt:lpstr>
      <vt:lpstr>Evaluación Económica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lmorales</dc:creator>
  <cp:lastModifiedBy>Jairo Armando Moreno Guerrero</cp:lastModifiedBy>
  <cp:lastPrinted>2015-06-01T20:49:50Z</cp:lastPrinted>
  <dcterms:created xsi:type="dcterms:W3CDTF">2015-05-27T21:53:28Z</dcterms:created>
  <dcterms:modified xsi:type="dcterms:W3CDTF">2015-06-01T21:46:23Z</dcterms:modified>
</cp:coreProperties>
</file>