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1"/>
  </bookViews>
  <sheets>
    <sheet name="grupos etnicos I" sheetId="1" r:id="rId1"/>
    <sheet name="Grupos Etnicos II" sheetId="2" r:id="rId2"/>
  </sheets>
  <definedNames>
    <definedName name="_xlnm.Print_Area" localSheetId="0">'grupos etnicos I'!$B$7:$E$26</definedName>
    <definedName name="_xlnm.Print_Area" localSheetId="1">'Grupos Etnicos II'!$B$7:$E$26</definedName>
  </definedNames>
  <calcPr fullCalcOnLoad="1"/>
</workbook>
</file>

<file path=xl/sharedStrings.xml><?xml version="1.0" encoding="utf-8"?>
<sst xmlns="http://schemas.openxmlformats.org/spreadsheetml/2006/main" count="51" uniqueCount="30">
  <si>
    <t>NOMBRE  PROPONENTE</t>
  </si>
  <si>
    <t>VALOR</t>
  </si>
  <si>
    <t>MEDIA GEOMETRICA</t>
  </si>
  <si>
    <t>PUNTAJE PROPUESTA</t>
  </si>
  <si>
    <t>RANGO</t>
  </si>
  <si>
    <t>VALORES</t>
  </si>
  <si>
    <t>PUNTAJE</t>
  </si>
  <si>
    <t>10,1%- Mayor</t>
  </si>
  <si>
    <t>7,1% - 10%</t>
  </si>
  <si>
    <t>5,1% - 7%</t>
  </si>
  <si>
    <t>3,1% - 5%</t>
  </si>
  <si>
    <t>0 - 3%</t>
  </si>
  <si>
    <t>MEDIA</t>
  </si>
  <si>
    <t>0 a -3%</t>
  </si>
  <si>
    <t xml:space="preserve"> - 3,1% a -5%</t>
  </si>
  <si>
    <t xml:space="preserve"> -  5,1% a -7%</t>
  </si>
  <si>
    <t>7,1% a -10%</t>
  </si>
  <si>
    <t>10,1% a - Mayor</t>
  </si>
  <si>
    <t>EVALUACIÓN ECONOMICA</t>
  </si>
  <si>
    <t>PRESUPUESTO</t>
  </si>
  <si>
    <t>CONTRATACIÓN DEL PROYECTO Y PRODUCCION PARA EL DISEÑO, INVESTIGACION,
REALIZACIÓN Y PRODUCCIÓN DE PROGRAMAS PARA SEÑALCOLOMBIA</t>
  </si>
  <si>
    <t>INVITACION DIRECTA No.10 DE 2008</t>
  </si>
  <si>
    <t>INVITACION DIRECTA No.10-2008</t>
  </si>
  <si>
    <t>SERIE TEMA LIBRE PARA GRUPOS ETNICOS I</t>
  </si>
  <si>
    <t>SERIE TEMA LIBRE PARA GRUPOS ETNICOS II</t>
  </si>
  <si>
    <t>FUNDACION NASA WALA</t>
  </si>
  <si>
    <t>PUNTAJE FUNDACION NASA WALA</t>
  </si>
  <si>
    <t>ASOCIACION DE AUTORIDADES INDIGENAS ATICOYA</t>
  </si>
  <si>
    <t>PUNTAJE ASOCIACION DE AUTORIDADES INDIGENAS ATICOYA</t>
  </si>
  <si>
    <t>Evalúa: Jefatura de Análisis Financiero y Presupuesto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</si>
</sst>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_ ;\-#,##0\ "/>
    <numFmt numFmtId="179" formatCode="#,##0.00_ ;\-#,##0.00\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_ * #,##0.0_ ;_ * \-#,##0.0_ ;_ * &quot;-&quot;??_ ;_ @_ "/>
    <numFmt numFmtId="184" formatCode="_ * #,##0_ ;_ * \-#,##0_ ;_ * &quot;-&quot;??_ ;_ @_ "/>
    <numFmt numFmtId="185" formatCode="_ &quot;$&quot;\ * #,##0.0_ ;_ &quot;$&quot;\ * \-#,##0.0_ ;_ &quot;$&quot;\ * &quot;-&quot;??_ ;_ @_ "/>
    <numFmt numFmtId="186" formatCode="_ &quot;$&quot;\ * #,##0_ ;_ &quot;$&quot;\ * \-#,##0_ ;_ &quot;$&quot;\ * &quot;-&quot;??_ ;_ @_ "/>
    <numFmt numFmtId="187" formatCode="_ * #,##0.000_ ;_ * \-#,##0.000_ ;_ * &quot;-&quot;??_ ;_ @_ "/>
    <numFmt numFmtId="188" formatCode="_ * #,##0.0000_ ;_ * \-#,##0.0000_ ;_ * &quot;-&quot;??_ ;_ @_ "/>
    <numFmt numFmtId="189" formatCode="0.00000000"/>
    <numFmt numFmtId="190" formatCode="0.0000000000"/>
    <numFmt numFmtId="191" formatCode="0.00000000000"/>
    <numFmt numFmtId="192" formatCode="0.000000000"/>
    <numFmt numFmtId="193" formatCode="0.0%"/>
    <numFmt numFmtId="194" formatCode="0.000%"/>
    <numFmt numFmtId="195" formatCode="_ * #,##0.00000_ ;_ * \-#,##0.00000_ ;_ * &quot;-&quot;??_ ;_ @_ "/>
    <numFmt numFmtId="196" formatCode="#,##0.0"/>
    <numFmt numFmtId="197" formatCode="_ [$€-2]\ * #,##0.00_ ;_ [$€-2]\ * \-#,##0.00_ ;_ [$€-2]\ * &quot;-&quot;??_ "/>
  </numFmts>
  <fonts count="37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197" fontId="0" fillId="0" borderId="0" applyFont="0" applyFill="0" applyBorder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71" fontId="1" fillId="0" borderId="0" xfId="47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84" fontId="1" fillId="0" borderId="0" xfId="47" applyNumberFormat="1" applyFont="1" applyAlignment="1">
      <alignment/>
    </xf>
    <xf numFmtId="184" fontId="1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71" fontId="1" fillId="0" borderId="12" xfId="47" applyFont="1" applyBorder="1" applyAlignment="1">
      <alignment/>
    </xf>
    <xf numFmtId="184" fontId="1" fillId="0" borderId="0" xfId="47" applyNumberFormat="1" applyFont="1" applyAlignment="1">
      <alignment horizontal="center" vertical="center"/>
    </xf>
    <xf numFmtId="0" fontId="2" fillId="33" borderId="10" xfId="0" applyFont="1" applyFill="1" applyBorder="1" applyAlignment="1">
      <alignment/>
    </xf>
    <xf numFmtId="171" fontId="2" fillId="33" borderId="11" xfId="47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1" xfId="49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wrapText="1"/>
    </xf>
    <xf numFmtId="184" fontId="2" fillId="33" borderId="11" xfId="47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0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4" fontId="1" fillId="34" borderId="15" xfId="0" applyNumberFormat="1" applyFont="1" applyFill="1" applyBorder="1" applyAlignment="1">
      <alignment/>
    </xf>
    <xf numFmtId="10" fontId="2" fillId="0" borderId="14" xfId="0" applyNumberFormat="1" applyFont="1" applyBorder="1" applyAlignment="1">
      <alignment horizontal="center"/>
    </xf>
    <xf numFmtId="4" fontId="2" fillId="34" borderId="15" xfId="0" applyNumberFormat="1" applyFont="1" applyFill="1" applyBorder="1" applyAlignment="1">
      <alignment/>
    </xf>
    <xf numFmtId="10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9" fontId="1" fillId="0" borderId="0" xfId="53" applyFont="1" applyAlignment="1">
      <alignment/>
    </xf>
    <xf numFmtId="171" fontId="1" fillId="0" borderId="0" xfId="47" applyFont="1" applyAlignment="1">
      <alignment/>
    </xf>
    <xf numFmtId="9" fontId="1" fillId="0" borderId="0" xfId="0" applyNumberFormat="1" applyFont="1" applyAlignment="1">
      <alignment/>
    </xf>
    <xf numFmtId="9" fontId="1" fillId="0" borderId="0" xfId="47" applyNumberFormat="1" applyFont="1" applyAlignment="1">
      <alignment/>
    </xf>
    <xf numFmtId="171" fontId="1" fillId="0" borderId="0" xfId="47" applyFont="1" applyAlignment="1">
      <alignment horizontal="center" wrapText="1"/>
    </xf>
    <xf numFmtId="0" fontId="1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184" fontId="2" fillId="0" borderId="22" xfId="47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10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2" fillId="33" borderId="13" xfId="0" applyFont="1" applyFill="1" applyBorder="1" applyAlignment="1">
      <alignment horizontal="center"/>
    </xf>
    <xf numFmtId="171" fontId="2" fillId="33" borderId="27" xfId="47" applyFont="1" applyFill="1" applyBorder="1" applyAlignment="1">
      <alignment horizontal="center"/>
    </xf>
    <xf numFmtId="0" fontId="1" fillId="0" borderId="28" xfId="0" applyFont="1" applyBorder="1" applyAlignment="1">
      <alignment/>
    </xf>
    <xf numFmtId="171" fontId="1" fillId="0" borderId="29" xfId="47" applyFont="1" applyBorder="1" applyAlignment="1">
      <alignment/>
    </xf>
    <xf numFmtId="171" fontId="2" fillId="33" borderId="11" xfId="47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B1">
      <selection activeCell="C31" sqref="C31"/>
    </sheetView>
  </sheetViews>
  <sheetFormatPr defaultColWidth="11.421875" defaultRowHeight="12.75"/>
  <cols>
    <col min="1" max="1" width="15.7109375" style="4" hidden="1" customWidth="1"/>
    <col min="2" max="2" width="33.00390625" style="5" customWidth="1"/>
    <col min="3" max="3" width="34.57421875" style="5" bestFit="1" customWidth="1"/>
    <col min="4" max="4" width="16.140625" style="5" customWidth="1"/>
    <col min="5" max="5" width="14.8515625" style="5" bestFit="1" customWidth="1"/>
    <col min="6" max="6" width="14.8515625" style="31" bestFit="1" customWidth="1"/>
    <col min="7" max="7" width="15.140625" style="5" customWidth="1"/>
    <col min="8" max="8" width="11.421875" style="5" customWidth="1"/>
    <col min="9" max="9" width="16.28125" style="5" customWidth="1"/>
    <col min="10" max="16384" width="11.421875" style="5" customWidth="1"/>
  </cols>
  <sheetData>
    <row r="2" spans="2:6" s="1" customFormat="1" ht="12.75">
      <c r="B2" s="47" t="s">
        <v>18</v>
      </c>
      <c r="C2" s="47"/>
      <c r="D2" s="47"/>
      <c r="E2" s="47"/>
      <c r="F2" s="3"/>
    </row>
    <row r="3" spans="2:6" s="1" customFormat="1" ht="26.25" customHeight="1">
      <c r="B3" s="48" t="s">
        <v>21</v>
      </c>
      <c r="C3" s="48"/>
      <c r="D3" s="48"/>
      <c r="E3" s="48"/>
      <c r="F3" s="3"/>
    </row>
    <row r="4" spans="2:6" s="1" customFormat="1" ht="54.75" customHeight="1">
      <c r="B4" s="49" t="s">
        <v>20</v>
      </c>
      <c r="C4" s="49"/>
      <c r="D4" s="49"/>
      <c r="E4" s="49"/>
      <c r="F4" s="3"/>
    </row>
    <row r="6" ht="13.5" thickBot="1"/>
    <row r="7" spans="2:5" ht="37.5" customHeight="1" thickBot="1">
      <c r="B7" s="50" t="s">
        <v>23</v>
      </c>
      <c r="C7" s="51"/>
      <c r="D7" s="6"/>
      <c r="E7" s="6"/>
    </row>
    <row r="8" spans="2:9" ht="13.5" thickBot="1">
      <c r="B8" s="8" t="s">
        <v>0</v>
      </c>
      <c r="C8" s="9" t="s">
        <v>1</v>
      </c>
      <c r="D8" s="2"/>
      <c r="G8" s="31"/>
      <c r="I8" s="31"/>
    </row>
    <row r="9" spans="2:9" ht="13.5" thickBot="1">
      <c r="B9" s="8" t="s">
        <v>19</v>
      </c>
      <c r="C9" s="46">
        <v>195000000</v>
      </c>
      <c r="D9" s="2"/>
      <c r="F9" s="33"/>
      <c r="G9" s="31"/>
      <c r="I9" s="31"/>
    </row>
    <row r="10" spans="2:9" ht="26.25" thickBot="1">
      <c r="B10" s="35" t="s">
        <v>27</v>
      </c>
      <c r="C10" s="10">
        <v>194983650</v>
      </c>
      <c r="D10" s="11"/>
      <c r="F10" s="33"/>
      <c r="G10" s="31"/>
      <c r="I10" s="31"/>
    </row>
    <row r="11" spans="2:7" ht="13.5" thickBot="1">
      <c r="B11" s="12" t="s">
        <v>2</v>
      </c>
      <c r="C11" s="13">
        <f>GEOMEAN(C10)</f>
        <v>194983649.99999988</v>
      </c>
      <c r="D11" s="6"/>
      <c r="G11" s="31"/>
    </row>
    <row r="12" spans="2:7" ht="39" thickBot="1">
      <c r="B12" s="16" t="s">
        <v>28</v>
      </c>
      <c r="C12" s="15">
        <v>50</v>
      </c>
      <c r="D12" s="6"/>
      <c r="G12" s="31"/>
    </row>
    <row r="13" spans="2:7" ht="13.5" thickBot="1">
      <c r="B13" s="14" t="s">
        <v>3</v>
      </c>
      <c r="C13" s="17">
        <v>50</v>
      </c>
      <c r="D13" s="6"/>
      <c r="G13" s="31"/>
    </row>
    <row r="14" spans="3:4" ht="13.5" thickBot="1">
      <c r="C14" s="6"/>
      <c r="D14" s="6"/>
    </row>
    <row r="15" spans="2:5" ht="13.5" thickBot="1">
      <c r="B15" s="36" t="s">
        <v>4</v>
      </c>
      <c r="C15" s="37" t="s">
        <v>5</v>
      </c>
      <c r="D15" s="37" t="s">
        <v>6</v>
      </c>
      <c r="E15" s="38"/>
    </row>
    <row r="16" spans="1:7" ht="12.75">
      <c r="A16" s="18" t="s">
        <v>7</v>
      </c>
      <c r="B16" s="39">
        <v>0.101</v>
      </c>
      <c r="C16" s="40">
        <f>+$C$21*(1+B16)</f>
        <v>214676998.64999986</v>
      </c>
      <c r="D16" s="40">
        <v>10</v>
      </c>
      <c r="E16" s="41">
        <f aca="true" t="shared" si="0" ref="E16:E26">+C16-$C$21</f>
        <v>19693348.649999976</v>
      </c>
      <c r="G16" s="30"/>
    </row>
    <row r="17" spans="1:7" ht="12.75">
      <c r="A17" s="18" t="s">
        <v>8</v>
      </c>
      <c r="B17" s="19">
        <v>0.1</v>
      </c>
      <c r="C17" s="20">
        <f>+$C$21*(1+B17)</f>
        <v>214482014.99999988</v>
      </c>
      <c r="D17" s="20">
        <v>20</v>
      </c>
      <c r="E17" s="21">
        <f t="shared" si="0"/>
        <v>19498365</v>
      </c>
      <c r="G17" s="30"/>
    </row>
    <row r="18" spans="1:7" ht="12.75">
      <c r="A18" s="18" t="s">
        <v>9</v>
      </c>
      <c r="B18" s="19">
        <v>0.07</v>
      </c>
      <c r="C18" s="20">
        <f>+$C$21*(1+B18)</f>
        <v>208632505.49999988</v>
      </c>
      <c r="D18" s="20">
        <v>30</v>
      </c>
      <c r="E18" s="21">
        <f t="shared" si="0"/>
        <v>13648855.5</v>
      </c>
      <c r="G18" s="30"/>
    </row>
    <row r="19" spans="1:7" ht="12.75">
      <c r="A19" s="18" t="s">
        <v>10</v>
      </c>
      <c r="B19" s="19">
        <v>0.05</v>
      </c>
      <c r="C19" s="20">
        <f>+$C$21*(1+B19)</f>
        <v>204732832.49999988</v>
      </c>
      <c r="D19" s="20">
        <v>40</v>
      </c>
      <c r="E19" s="21">
        <f t="shared" si="0"/>
        <v>9749182.5</v>
      </c>
      <c r="G19" s="30"/>
    </row>
    <row r="20" spans="1:7" ht="12.75">
      <c r="A20" s="18" t="s">
        <v>11</v>
      </c>
      <c r="B20" s="19">
        <v>0.03</v>
      </c>
      <c r="C20" s="22">
        <f>+$C$21*(1+B20)</f>
        <v>200833159.49999988</v>
      </c>
      <c r="D20" s="20">
        <v>50</v>
      </c>
      <c r="E20" s="21">
        <f t="shared" si="0"/>
        <v>5849509.5</v>
      </c>
      <c r="G20" s="30"/>
    </row>
    <row r="21" spans="2:5" ht="12.75">
      <c r="B21" s="23" t="s">
        <v>12</v>
      </c>
      <c r="C21" s="24">
        <f>+C11</f>
        <v>194983649.99999988</v>
      </c>
      <c r="D21" s="20">
        <v>50</v>
      </c>
      <c r="E21" s="21">
        <f t="shared" si="0"/>
        <v>0</v>
      </c>
    </row>
    <row r="22" spans="1:5" ht="12.75">
      <c r="A22" s="18" t="s">
        <v>13</v>
      </c>
      <c r="B22" s="19">
        <v>-0.03</v>
      </c>
      <c r="C22" s="22">
        <f>+$C$21*(1+B22)</f>
        <v>189134140.49999988</v>
      </c>
      <c r="D22" s="20">
        <v>50</v>
      </c>
      <c r="E22" s="21">
        <f t="shared" si="0"/>
        <v>-5849509.5</v>
      </c>
    </row>
    <row r="23" spans="1:5" ht="12.75">
      <c r="A23" s="18" t="s">
        <v>14</v>
      </c>
      <c r="B23" s="19">
        <v>-0.05</v>
      </c>
      <c r="C23" s="20">
        <f>+$C$21*(1+B23)</f>
        <v>185234467.49999988</v>
      </c>
      <c r="D23" s="20">
        <v>40</v>
      </c>
      <c r="E23" s="21">
        <f t="shared" si="0"/>
        <v>-9749182.5</v>
      </c>
    </row>
    <row r="24" spans="1:5" ht="12.75">
      <c r="A24" s="18" t="s">
        <v>15</v>
      </c>
      <c r="B24" s="19">
        <v>-0.07</v>
      </c>
      <c r="C24" s="20">
        <f>+$C$21*(1+B24)</f>
        <v>181334794.49999988</v>
      </c>
      <c r="D24" s="20">
        <v>30</v>
      </c>
      <c r="E24" s="21">
        <f t="shared" si="0"/>
        <v>-13648855.5</v>
      </c>
    </row>
    <row r="25" spans="1:5" ht="12.75">
      <c r="A25" s="18" t="s">
        <v>16</v>
      </c>
      <c r="B25" s="19">
        <v>-0.1</v>
      </c>
      <c r="C25" s="20">
        <f>+$C$21*(1+B25)</f>
        <v>175485284.9999999</v>
      </c>
      <c r="D25" s="20">
        <v>20</v>
      </c>
      <c r="E25" s="21">
        <f t="shared" si="0"/>
        <v>-19498364.99999997</v>
      </c>
    </row>
    <row r="26" spans="1:5" ht="13.5" thickBot="1">
      <c r="A26" s="18" t="s">
        <v>17</v>
      </c>
      <c r="B26" s="25">
        <v>-0.101</v>
      </c>
      <c r="C26" s="26">
        <f>+$C$21*(1+B26)</f>
        <v>175290301.3499999</v>
      </c>
      <c r="D26" s="26">
        <v>10</v>
      </c>
      <c r="E26" s="27">
        <f t="shared" si="0"/>
        <v>-19693348.649999976</v>
      </c>
    </row>
    <row r="27" spans="2:3" ht="12.75">
      <c r="B27" s="28"/>
      <c r="C27" s="29"/>
    </row>
    <row r="29" ht="12.75">
      <c r="B29" s="5" t="s">
        <v>29</v>
      </c>
    </row>
  </sheetData>
  <sheetProtection/>
  <mergeCells count="4">
    <mergeCell ref="B2:E2"/>
    <mergeCell ref="B3:E3"/>
    <mergeCell ref="B4:E4"/>
    <mergeCell ref="B7:C7"/>
  </mergeCells>
  <printOptions horizontalCentered="1" verticalCentered="1"/>
  <pageMargins left="0.5905511811023623" right="0.5905511811023623" top="0.984251968503937" bottom="0.984251968503937" header="0" footer="0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9"/>
  <sheetViews>
    <sheetView tabSelected="1" zoomScalePageLayoutView="0" workbookViewId="0" topLeftCell="B1">
      <selection activeCell="G17" sqref="G16:G17"/>
    </sheetView>
  </sheetViews>
  <sheetFormatPr defaultColWidth="11.421875" defaultRowHeight="12.75"/>
  <cols>
    <col min="1" max="1" width="15.7109375" style="4" hidden="1" customWidth="1"/>
    <col min="2" max="2" width="35.421875" style="5" customWidth="1"/>
    <col min="3" max="3" width="34.57421875" style="5" bestFit="1" customWidth="1"/>
    <col min="4" max="4" width="16.140625" style="5" customWidth="1"/>
    <col min="5" max="6" width="14.8515625" style="5" bestFit="1" customWidth="1"/>
    <col min="7" max="7" width="15.140625" style="5" customWidth="1"/>
    <col min="8" max="8" width="15.8515625" style="5" customWidth="1"/>
    <col min="9" max="9" width="16.140625" style="31" customWidth="1"/>
    <col min="10" max="10" width="4.7109375" style="31" bestFit="1" customWidth="1"/>
    <col min="11" max="11" width="20.7109375" style="31" customWidth="1"/>
    <col min="12" max="12" width="3.7109375" style="31" bestFit="1" customWidth="1"/>
    <col min="13" max="13" width="16.8515625" style="31" customWidth="1"/>
    <col min="14" max="16384" width="11.421875" style="5" customWidth="1"/>
  </cols>
  <sheetData>
    <row r="2" spans="2:13" s="1" customFormat="1" ht="12.75">
      <c r="B2" s="47" t="s">
        <v>18</v>
      </c>
      <c r="C2" s="47"/>
      <c r="D2" s="47"/>
      <c r="E2" s="47"/>
      <c r="I2" s="3"/>
      <c r="J2" s="3"/>
      <c r="K2" s="3"/>
      <c r="L2" s="3"/>
      <c r="M2" s="3"/>
    </row>
    <row r="3" spans="2:13" s="1" customFormat="1" ht="26.25" customHeight="1">
      <c r="B3" s="48" t="s">
        <v>22</v>
      </c>
      <c r="C3" s="48"/>
      <c r="D3" s="48"/>
      <c r="E3" s="48"/>
      <c r="I3" s="3"/>
      <c r="J3" s="3"/>
      <c r="K3" s="3"/>
      <c r="L3" s="3"/>
      <c r="M3" s="3"/>
    </row>
    <row r="4" spans="2:13" s="1" customFormat="1" ht="54.75" customHeight="1">
      <c r="B4" s="49" t="str">
        <f>+'grupos etnicos I'!B4:E4</f>
        <v>CONTRATACIÓN DEL PROYECTO Y PRODUCCION PARA EL DISEÑO, INVESTIGACION,
REALIZACIÓN Y PRODUCCIÓN DE PROGRAMAS PARA SEÑALCOLOMBIA</v>
      </c>
      <c r="C4" s="49"/>
      <c r="D4" s="49"/>
      <c r="E4" s="49"/>
      <c r="I4" s="3"/>
      <c r="J4" s="3"/>
      <c r="K4" s="3"/>
      <c r="L4" s="3"/>
      <c r="M4" s="3"/>
    </row>
    <row r="6" ht="13.5" thickBot="1"/>
    <row r="7" spans="2:11" ht="37.5" customHeight="1" thickBot="1">
      <c r="B7" s="50" t="s">
        <v>24</v>
      </c>
      <c r="C7" s="51"/>
      <c r="D7" s="6"/>
      <c r="E7" s="6"/>
      <c r="F7" s="7"/>
      <c r="I7" s="34"/>
      <c r="K7" s="34"/>
    </row>
    <row r="8" spans="2:13" ht="13.5" thickBot="1">
      <c r="B8" s="8" t="s">
        <v>0</v>
      </c>
      <c r="C8" s="9" t="s">
        <v>1</v>
      </c>
      <c r="D8" s="2"/>
      <c r="F8" s="7"/>
      <c r="I8" s="6"/>
      <c r="J8" s="6"/>
      <c r="K8" s="6"/>
      <c r="L8" s="6"/>
      <c r="M8" s="6"/>
    </row>
    <row r="9" spans="2:13" ht="13.5" thickBot="1">
      <c r="B9" s="42" t="s">
        <v>19</v>
      </c>
      <c r="C9" s="43">
        <v>195000000</v>
      </c>
      <c r="D9" s="2"/>
      <c r="H9" s="32"/>
      <c r="I9" s="6"/>
      <c r="J9" s="32"/>
      <c r="K9" s="6"/>
      <c r="L9" s="32"/>
      <c r="M9" s="6"/>
    </row>
    <row r="10" spans="2:13" ht="13.5" thickBot="1">
      <c r="B10" s="44" t="s">
        <v>25</v>
      </c>
      <c r="C10" s="45">
        <v>194984225</v>
      </c>
      <c r="D10" s="11"/>
      <c r="F10" s="7"/>
      <c r="H10" s="32"/>
      <c r="I10" s="6"/>
      <c r="J10" s="32"/>
      <c r="K10" s="6"/>
      <c r="L10" s="32"/>
      <c r="M10" s="6"/>
    </row>
    <row r="11" spans="2:4" ht="13.5" thickBot="1">
      <c r="B11" s="12" t="s">
        <v>2</v>
      </c>
      <c r="C11" s="13">
        <f>GEOMEAN(C10)</f>
        <v>194984225.00000033</v>
      </c>
      <c r="D11" s="6"/>
    </row>
    <row r="12" spans="2:8" ht="26.25" customHeight="1" thickBot="1">
      <c r="B12" s="14" t="s">
        <v>26</v>
      </c>
      <c r="C12" s="15">
        <v>50</v>
      </c>
      <c r="D12" s="6"/>
      <c r="F12" s="30"/>
      <c r="H12" s="31"/>
    </row>
    <row r="13" spans="2:8" ht="13.5" thickBot="1">
      <c r="B13" s="14" t="s">
        <v>3</v>
      </c>
      <c r="C13" s="17">
        <v>50</v>
      </c>
      <c r="D13" s="6"/>
      <c r="F13" s="7"/>
      <c r="G13" s="31"/>
      <c r="H13" s="31"/>
    </row>
    <row r="14" spans="3:7" ht="13.5" thickBot="1">
      <c r="C14" s="6"/>
      <c r="D14" s="6"/>
      <c r="F14" s="7"/>
      <c r="G14" s="31"/>
    </row>
    <row r="15" spans="2:7" ht="13.5" thickBot="1">
      <c r="B15" s="36" t="s">
        <v>4</v>
      </c>
      <c r="C15" s="37" t="s">
        <v>5</v>
      </c>
      <c r="D15" s="37" t="s">
        <v>6</v>
      </c>
      <c r="E15" s="38"/>
      <c r="F15" s="7"/>
      <c r="G15" s="31"/>
    </row>
    <row r="16" spans="1:7" ht="12.75">
      <c r="A16" s="18" t="s">
        <v>7</v>
      </c>
      <c r="B16" s="39">
        <v>0.101</v>
      </c>
      <c r="C16" s="40">
        <f>+$C$21*(1+B16)</f>
        <v>214677631.72500035</v>
      </c>
      <c r="D16" s="40">
        <v>10</v>
      </c>
      <c r="E16" s="41">
        <f aca="true" t="shared" si="0" ref="E16:E26">+C16-$C$21</f>
        <v>19693406.725000024</v>
      </c>
      <c r="G16" s="30"/>
    </row>
    <row r="17" spans="1:7" ht="12.75">
      <c r="A17" s="18" t="s">
        <v>8</v>
      </c>
      <c r="B17" s="19">
        <v>0.1</v>
      </c>
      <c r="C17" s="20">
        <f>+$C$21*(1+B17)</f>
        <v>214482647.5000004</v>
      </c>
      <c r="D17" s="20">
        <v>20</v>
      </c>
      <c r="E17" s="21">
        <f t="shared" si="0"/>
        <v>19498422.50000006</v>
      </c>
      <c r="G17" s="30"/>
    </row>
    <row r="18" spans="1:7" ht="12.75">
      <c r="A18" s="18" t="s">
        <v>9</v>
      </c>
      <c r="B18" s="19">
        <v>0.07</v>
      </c>
      <c r="C18" s="20">
        <f>+$C$21*(1+B18)</f>
        <v>208633120.75000036</v>
      </c>
      <c r="D18" s="20">
        <v>30</v>
      </c>
      <c r="E18" s="21">
        <f t="shared" si="0"/>
        <v>13648895.75000003</v>
      </c>
      <c r="G18" s="30"/>
    </row>
    <row r="19" spans="1:7" ht="12.75">
      <c r="A19" s="18" t="s">
        <v>10</v>
      </c>
      <c r="B19" s="19">
        <v>0.05</v>
      </c>
      <c r="C19" s="20">
        <f>+$C$21*(1+B19)</f>
        <v>204733436.25000036</v>
      </c>
      <c r="D19" s="20">
        <v>40</v>
      </c>
      <c r="E19" s="21">
        <f t="shared" si="0"/>
        <v>9749211.25000003</v>
      </c>
      <c r="G19" s="30"/>
    </row>
    <row r="20" spans="1:7" ht="12.75">
      <c r="A20" s="18" t="s">
        <v>11</v>
      </c>
      <c r="B20" s="19">
        <v>0.03</v>
      </c>
      <c r="C20" s="22">
        <f>+$C$21*(1+B20)</f>
        <v>200833751.75000036</v>
      </c>
      <c r="D20" s="20">
        <v>50</v>
      </c>
      <c r="E20" s="21">
        <f t="shared" si="0"/>
        <v>5849526.75000003</v>
      </c>
      <c r="G20" s="30"/>
    </row>
    <row r="21" spans="2:6" ht="12.75">
      <c r="B21" s="23" t="s">
        <v>12</v>
      </c>
      <c r="C21" s="24">
        <f>+C11</f>
        <v>194984225.00000033</v>
      </c>
      <c r="D21" s="20">
        <v>50</v>
      </c>
      <c r="E21" s="21">
        <f t="shared" si="0"/>
        <v>0</v>
      </c>
      <c r="F21" s="7"/>
    </row>
    <row r="22" spans="1:6" ht="12.75">
      <c r="A22" s="18" t="s">
        <v>13</v>
      </c>
      <c r="B22" s="19">
        <v>-0.03</v>
      </c>
      <c r="C22" s="22">
        <f>+$C$21*(1+B22)</f>
        <v>189134698.2500003</v>
      </c>
      <c r="D22" s="20">
        <v>50</v>
      </c>
      <c r="E22" s="21">
        <f t="shared" si="0"/>
        <v>-5849526.75000003</v>
      </c>
      <c r="F22" s="7"/>
    </row>
    <row r="23" spans="1:6" ht="12.75">
      <c r="A23" s="18" t="s">
        <v>14</v>
      </c>
      <c r="B23" s="19">
        <v>-0.05</v>
      </c>
      <c r="C23" s="20">
        <f>+$C$21*(1+B23)</f>
        <v>185235013.7500003</v>
      </c>
      <c r="D23" s="20">
        <v>40</v>
      </c>
      <c r="E23" s="21">
        <f t="shared" si="0"/>
        <v>-9749211.25000003</v>
      </c>
      <c r="F23" s="7"/>
    </row>
    <row r="24" spans="1:6" ht="12.75">
      <c r="A24" s="18" t="s">
        <v>15</v>
      </c>
      <c r="B24" s="19">
        <v>-0.07</v>
      </c>
      <c r="C24" s="20">
        <f>+$C$21*(1+B24)</f>
        <v>181335329.2500003</v>
      </c>
      <c r="D24" s="20">
        <v>30</v>
      </c>
      <c r="E24" s="21">
        <f t="shared" si="0"/>
        <v>-13648895.75000003</v>
      </c>
      <c r="F24" s="7"/>
    </row>
    <row r="25" spans="1:6" ht="12.75">
      <c r="A25" s="18" t="s">
        <v>16</v>
      </c>
      <c r="B25" s="19">
        <v>-0.1</v>
      </c>
      <c r="C25" s="20">
        <f>+$C$21*(1+B25)</f>
        <v>175485802.5000003</v>
      </c>
      <c r="D25" s="20">
        <v>20</v>
      </c>
      <c r="E25" s="21">
        <f t="shared" si="0"/>
        <v>-19498422.50000003</v>
      </c>
      <c r="F25" s="7"/>
    </row>
    <row r="26" spans="1:6" ht="13.5" thickBot="1">
      <c r="A26" s="18" t="s">
        <v>17</v>
      </c>
      <c r="B26" s="25">
        <v>-0.101</v>
      </c>
      <c r="C26" s="26">
        <f>+$C$21*(1+B26)</f>
        <v>175290818.2750003</v>
      </c>
      <c r="D26" s="26">
        <v>1</v>
      </c>
      <c r="E26" s="27">
        <f t="shared" si="0"/>
        <v>-19693406.725000024</v>
      </c>
      <c r="F26" s="7"/>
    </row>
    <row r="27" spans="2:3" ht="12.75">
      <c r="B27" s="28"/>
      <c r="C27" s="29"/>
    </row>
    <row r="29" ht="12.75">
      <c r="B29" s="5" t="s">
        <v>29</v>
      </c>
    </row>
  </sheetData>
  <sheetProtection/>
  <mergeCells count="4">
    <mergeCell ref="B2:E2"/>
    <mergeCell ref="B3:E3"/>
    <mergeCell ref="B4:E4"/>
    <mergeCell ref="B7:C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RTVC</dc:creator>
  <cp:keywords/>
  <dc:description/>
  <cp:lastModifiedBy>rmalaver</cp:lastModifiedBy>
  <cp:lastPrinted>2008-08-08T15:08:03Z</cp:lastPrinted>
  <dcterms:created xsi:type="dcterms:W3CDTF">2006-05-03T14:08:50Z</dcterms:created>
  <dcterms:modified xsi:type="dcterms:W3CDTF">2008-08-11T14:35:03Z</dcterms:modified>
  <cp:category/>
  <cp:version/>
  <cp:contentType/>
  <cp:contentStatus/>
</cp:coreProperties>
</file>