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EFIN" sheetId="1" r:id="rId1"/>
    <sheet name="ECON" sheetId="2" r:id="rId2"/>
  </sheets>
  <definedNames>
    <definedName name="_xlnm.Print_Area" localSheetId="1">'ECON'!$B$3:$E$12</definedName>
    <definedName name="_xlnm.Print_Area" localSheetId="0">'EFIN'!$B$3:$G$28</definedName>
  </definedNames>
  <calcPr fullCalcOnLoad="1"/>
</workbook>
</file>

<file path=xl/sharedStrings.xml><?xml version="1.0" encoding="utf-8"?>
<sst xmlns="http://schemas.openxmlformats.org/spreadsheetml/2006/main" count="110" uniqueCount="56">
  <si>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</si>
  <si>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</si>
  <si>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</si>
  <si>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</si>
  <si>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</si>
  <si>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</si>
  <si>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</si>
  <si>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</si>
  <si>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</si>
  <si>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</si>
  <si>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</si>
  <si>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</si>
  <si>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</si>
  <si>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VALOR</t>
  </si>
  <si>
    <t>PUNTAJE</t>
  </si>
  <si>
    <t>EVALUACIÓN ECONOMICA</t>
  </si>
  <si>
    <t>&gt;20%</t>
  </si>
  <si>
    <t>&gt;10%</t>
  </si>
  <si>
    <t>&lt;70%</t>
  </si>
  <si>
    <t>&gt; 1</t>
  </si>
  <si>
    <t>EMPRESA</t>
  </si>
  <si>
    <t>PROMEDIO</t>
  </si>
  <si>
    <t xml:space="preserve">I. Estados Financieros comparativos 2006 - 2007, firmados por el Representante Legal, el
Contador y Revisor Fiscal de la empresa si es el caso.
</t>
  </si>
  <si>
    <t>III. Dictamen del revisor fiscal, o a falta de éste, de un Contador Público independiente
según Artículo 38 Ley 222/95.</t>
  </si>
  <si>
    <t>VI.Declaración de Renta de los años 2006 - 2007</t>
  </si>
  <si>
    <t xml:space="preserve">PARA CONTRATAR LA PRESTACION DE SERVICIOS PROFESIONALES PARA EL DESARROLLO DEL CONCEPTO
CREATIVO DE LA CAMPAÑA DE PUBLICIDAD DE SEÑALCOLOMBIA, EL DISEÑO Y ELABORACION DE PIEZAS
PUBLICITARIAS Y EL DISEÑO Y EJECUCION Y SEGUIMIENTO DEL PLAN DE MEDIOS, DURANTE LA ETAPA DE
LANZAMIENTO Y SOSTENIMIENTO.
</t>
  </si>
  <si>
    <t>UNION TEMPORAL MEC-PRADILLA</t>
  </si>
  <si>
    <t>INVITACION 017-2008</t>
  </si>
  <si>
    <t xml:space="preserve">II. Notas a los Estados Financieros según Artículo 36 Ley 222/95.
</t>
  </si>
  <si>
    <t>IV. Certificación de los Estados Financieros según Artículo 37 Ley 222/95.</t>
  </si>
  <si>
    <t>V. Certificados de vigencia y Antecedentes Disciplinarios, del contador y del revisor fiscal, expedidos por la Junta Central de Contadores, con fecha no mayor a noventa (90) días calendario, anteriores a la fecha del presente proceso de contratación.</t>
  </si>
  <si>
    <t xml:space="preserve">VIRTUAL TELEVISION </t>
  </si>
  <si>
    <t>TOTAL</t>
  </si>
  <si>
    <t>CONSORCIO NACIONAL DE MEDIOS LTDA</t>
  </si>
  <si>
    <t>MEC</t>
  </si>
  <si>
    <t>PRADILLA</t>
  </si>
  <si>
    <t>EVALUACION FEE MENSUAL POR CREATIVIDAD</t>
  </si>
  <si>
    <t>EVALUACION COMISION POR DISEÑO E IMPLEMENTACION DEL PLAN DE MEDIOS</t>
  </si>
  <si>
    <t>CANTIDAD</t>
  </si>
  <si>
    <t>MEDIO</t>
  </si>
  <si>
    <t>FORMATO</t>
  </si>
  <si>
    <t>prensa</t>
  </si>
  <si>
    <t>PAGINA</t>
  </si>
  <si>
    <t>¼ DE PAGINA</t>
  </si>
  <si>
    <t>ROBA PAGINA</t>
  </si>
  <si>
    <t>revistas</t>
  </si>
  <si>
    <t>1/2 DE PAGINA</t>
  </si>
  <si>
    <t>1/3 y 2/3 DE PAGINA</t>
  </si>
  <si>
    <t>radio</t>
  </si>
  <si>
    <t>Cuñas de 15”</t>
  </si>
  <si>
    <t>Cuñas de 20”</t>
  </si>
  <si>
    <t>Cuñas de 30”</t>
  </si>
  <si>
    <t>EVALUACION MENORES TARIFAS POR PRODUCCION DE PIEZAS</t>
  </si>
  <si>
    <t>VALOR TOTAL PROMEDIO</t>
  </si>
  <si>
    <t>* El proponente CONSORCIO NACIONAL DE MEDIOS, no fue evaluado por incurrir en causal de rechazo jurídica.</t>
  </si>
  <si>
    <t xml:space="preserve">Evalúa: Jefe de Análisis Financiero y presupuesto.  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</si>
</sst>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  <numFmt numFmtId="198" formatCode="&quot;$&quot;\ #,##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1" fontId="1" fillId="0" borderId="0" xfId="49" applyFont="1" applyAlignment="1">
      <alignment/>
    </xf>
    <xf numFmtId="9" fontId="1" fillId="0" borderId="0" xfId="0" applyNumberFormat="1" applyFont="1" applyAlignment="1">
      <alignment/>
    </xf>
    <xf numFmtId="171" fontId="2" fillId="0" borderId="0" xfId="49" applyFont="1" applyAlignment="1">
      <alignment/>
    </xf>
    <xf numFmtId="0" fontId="2" fillId="0" borderId="13" xfId="0" applyFont="1" applyBorder="1" applyAlignment="1">
      <alignment horizontal="left"/>
    </xf>
    <xf numFmtId="177" fontId="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1" fillId="0" borderId="14" xfId="55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49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84" fontId="1" fillId="0" borderId="17" xfId="49" applyNumberFormat="1" applyFont="1" applyBorder="1" applyAlignment="1">
      <alignment horizontal="center"/>
    </xf>
    <xf numFmtId="184" fontId="1" fillId="0" borderId="14" xfId="49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84" fontId="1" fillId="0" borderId="12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77" fontId="1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1" fontId="2" fillId="0" borderId="14" xfId="49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14" xfId="55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9" fontId="1" fillId="0" borderId="10" xfId="49" applyNumberFormat="1" applyFont="1" applyBorder="1" applyAlignment="1">
      <alignment horizontal="center"/>
    </xf>
    <xf numFmtId="9" fontId="1" fillId="0" borderId="27" xfId="55" applyFont="1" applyBorder="1" applyAlignment="1">
      <alignment horizontal="center"/>
    </xf>
    <xf numFmtId="184" fontId="1" fillId="0" borderId="28" xfId="0" applyNumberFormat="1" applyFont="1" applyBorder="1" applyAlignment="1">
      <alignment horizontal="center"/>
    </xf>
    <xf numFmtId="171" fontId="1" fillId="0" borderId="10" xfId="49" applyFont="1" applyBorder="1" applyAlignment="1">
      <alignment horizontal="center"/>
    </xf>
    <xf numFmtId="171" fontId="1" fillId="0" borderId="27" xfId="49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171" fontId="1" fillId="0" borderId="12" xfId="49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171" fontId="1" fillId="0" borderId="25" xfId="49" applyFont="1" applyFill="1" applyBorder="1" applyAlignment="1">
      <alignment/>
    </xf>
    <xf numFmtId="0" fontId="2" fillId="33" borderId="19" xfId="0" applyFont="1" applyFill="1" applyBorder="1" applyAlignment="1">
      <alignment/>
    </xf>
    <xf numFmtId="171" fontId="2" fillId="33" borderId="26" xfId="49" applyFont="1" applyFill="1" applyBorder="1" applyAlignment="1">
      <alignment/>
    </xf>
    <xf numFmtId="0" fontId="1" fillId="0" borderId="24" xfId="0" applyFont="1" applyBorder="1" applyAlignment="1">
      <alignment wrapText="1"/>
    </xf>
    <xf numFmtId="171" fontId="2" fillId="33" borderId="33" xfId="49" applyFont="1" applyFill="1" applyBorder="1" applyAlignment="1">
      <alignment/>
    </xf>
    <xf numFmtId="0" fontId="2" fillId="33" borderId="15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89" fontId="2" fillId="33" borderId="15" xfId="0" applyNumberFormat="1" applyFont="1" applyFill="1" applyBorder="1" applyAlignment="1">
      <alignment/>
    </xf>
    <xf numFmtId="184" fontId="2" fillId="33" borderId="34" xfId="0" applyNumberFormat="1" applyFont="1" applyFill="1" applyBorder="1" applyAlignment="1">
      <alignment horizontal="center"/>
    </xf>
    <xf numFmtId="184" fontId="2" fillId="33" borderId="3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justify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justify" wrapText="1"/>
    </xf>
    <xf numFmtId="0" fontId="3" fillId="0" borderId="22" xfId="0" applyFont="1" applyFill="1" applyBorder="1" applyAlignment="1">
      <alignment horizontal="center" vertical="justify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justify" wrapText="1"/>
    </xf>
    <xf numFmtId="0" fontId="4" fillId="0" borderId="27" xfId="0" applyFont="1" applyBorder="1" applyAlignment="1">
      <alignment horizontal="center" vertical="justify" wrapText="1"/>
    </xf>
    <xf numFmtId="171" fontId="2" fillId="33" borderId="10" xfId="49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33" borderId="54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"/>
  <sheetViews>
    <sheetView zoomScalePageLayoutView="0" workbookViewId="0" topLeftCell="A16">
      <selection activeCell="H5" sqref="H5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4" width="23.7109375" style="1" customWidth="1"/>
    <col min="5" max="5" width="21.28125" style="1" customWidth="1"/>
    <col min="6" max="6" width="23.7109375" style="1" customWidth="1"/>
    <col min="7" max="7" width="19.28125" style="1" customWidth="1"/>
    <col min="8" max="8" width="18.00390625" style="1" customWidth="1"/>
    <col min="9" max="16384" width="11.421875" style="1" customWidth="1"/>
  </cols>
  <sheetData>
    <row r="2" ht="12.75" customHeight="1"/>
    <row r="3" spans="2:7" ht="14.25" customHeight="1">
      <c r="B3" s="81" t="s">
        <v>0</v>
      </c>
      <c r="C3" s="81"/>
      <c r="D3" s="81"/>
      <c r="E3" s="81"/>
      <c r="F3" s="81"/>
      <c r="G3" s="81"/>
    </row>
    <row r="4" spans="2:7" ht="12.75">
      <c r="B4" s="82" t="s">
        <v>27</v>
      </c>
      <c r="C4" s="82"/>
      <c r="D4" s="82"/>
      <c r="E4" s="82"/>
      <c r="F4" s="82"/>
      <c r="G4" s="82"/>
    </row>
    <row r="5" spans="2:7" ht="58.5" customHeight="1" thickBot="1">
      <c r="B5" s="87" t="s">
        <v>25</v>
      </c>
      <c r="C5" s="87"/>
      <c r="D5" s="87"/>
      <c r="E5" s="87"/>
      <c r="F5" s="87"/>
      <c r="G5" s="87"/>
    </row>
    <row r="6" spans="2:7" ht="12.75">
      <c r="B6" s="90" t="s">
        <v>1</v>
      </c>
      <c r="C6" s="91"/>
      <c r="D6" s="91" t="s">
        <v>31</v>
      </c>
      <c r="E6" s="91" t="s">
        <v>33</v>
      </c>
      <c r="F6" s="88" t="s">
        <v>26</v>
      </c>
      <c r="G6" s="89"/>
    </row>
    <row r="7" spans="1:7" ht="13.5" customHeight="1">
      <c r="A7" s="2"/>
      <c r="B7" s="92"/>
      <c r="C7" s="68"/>
      <c r="D7" s="68"/>
      <c r="E7" s="68"/>
      <c r="F7" s="68" t="s">
        <v>34</v>
      </c>
      <c r="G7" s="108" t="s">
        <v>35</v>
      </c>
    </row>
    <row r="8" spans="2:7" ht="39" customHeight="1" thickBot="1">
      <c r="B8" s="93"/>
      <c r="C8" s="69"/>
      <c r="D8" s="69"/>
      <c r="E8" s="69"/>
      <c r="F8" s="69"/>
      <c r="G8" s="109"/>
    </row>
    <row r="9" spans="2:7" ht="60" customHeight="1">
      <c r="B9" s="94" t="s">
        <v>22</v>
      </c>
      <c r="C9" s="95"/>
      <c r="D9" s="36" t="s">
        <v>2</v>
      </c>
      <c r="E9" s="36" t="s">
        <v>2</v>
      </c>
      <c r="F9" s="36" t="s">
        <v>2</v>
      </c>
      <c r="G9" s="37" t="s">
        <v>2</v>
      </c>
    </row>
    <row r="10" spans="2:7" ht="30" customHeight="1">
      <c r="B10" s="83" t="s">
        <v>28</v>
      </c>
      <c r="C10" s="84"/>
      <c r="D10" s="3" t="s">
        <v>2</v>
      </c>
      <c r="E10" s="3" t="s">
        <v>2</v>
      </c>
      <c r="F10" s="3" t="s">
        <v>2</v>
      </c>
      <c r="G10" s="7" t="s">
        <v>2</v>
      </c>
    </row>
    <row r="11" spans="2:7" ht="50.25" customHeight="1">
      <c r="B11" s="83" t="s">
        <v>23</v>
      </c>
      <c r="C11" s="84"/>
      <c r="D11" s="20" t="s">
        <v>2</v>
      </c>
      <c r="E11" s="3" t="s">
        <v>2</v>
      </c>
      <c r="F11" s="3" t="s">
        <v>2</v>
      </c>
      <c r="G11" s="7" t="s">
        <v>2</v>
      </c>
    </row>
    <row r="12" spans="2:7" ht="28.5" customHeight="1">
      <c r="B12" s="83" t="s">
        <v>29</v>
      </c>
      <c r="C12" s="84"/>
      <c r="D12" s="3" t="s">
        <v>2</v>
      </c>
      <c r="E12" s="3" t="s">
        <v>2</v>
      </c>
      <c r="F12" s="3" t="s">
        <v>2</v>
      </c>
      <c r="G12" s="7" t="s">
        <v>2</v>
      </c>
    </row>
    <row r="13" spans="2:7" ht="84.75" customHeight="1">
      <c r="B13" s="83" t="s">
        <v>30</v>
      </c>
      <c r="C13" s="84"/>
      <c r="D13" s="3" t="s">
        <v>2</v>
      </c>
      <c r="E13" s="20" t="s">
        <v>2</v>
      </c>
      <c r="F13" s="3" t="s">
        <v>2</v>
      </c>
      <c r="G13" s="7" t="s">
        <v>2</v>
      </c>
    </row>
    <row r="14" spans="2:7" ht="27.75" customHeight="1" thickBot="1">
      <c r="B14" s="85" t="s">
        <v>24</v>
      </c>
      <c r="C14" s="86"/>
      <c r="D14" s="39" t="s">
        <v>2</v>
      </c>
      <c r="E14" s="39" t="s">
        <v>2</v>
      </c>
      <c r="F14" s="39" t="s">
        <v>2</v>
      </c>
      <c r="G14" s="40" t="s">
        <v>2</v>
      </c>
    </row>
    <row r="15" spans="2:7" ht="13.5" thickBot="1">
      <c r="B15" s="70" t="s">
        <v>3</v>
      </c>
      <c r="C15" s="71"/>
      <c r="D15" s="30" t="s">
        <v>8</v>
      </c>
      <c r="E15" s="30" t="s">
        <v>8</v>
      </c>
      <c r="F15" s="30" t="s">
        <v>8</v>
      </c>
      <c r="G15" s="41" t="s">
        <v>8</v>
      </c>
    </row>
    <row r="16" spans="2:7" ht="13.5" thickBot="1">
      <c r="B16" s="4"/>
      <c r="C16" s="4"/>
      <c r="D16" s="4"/>
      <c r="E16" s="4"/>
      <c r="F16" s="5"/>
      <c r="G16" s="5"/>
    </row>
    <row r="17" spans="2:8" ht="13.5" thickBot="1">
      <c r="B17" s="99"/>
      <c r="C17" s="100"/>
      <c r="D17" s="96" t="str">
        <f>+D6</f>
        <v>VIRTUAL TELEVISION </v>
      </c>
      <c r="E17" s="105" t="str">
        <f>+E6</f>
        <v>CONSORCIO NACIONAL DE MEDIOS LTDA</v>
      </c>
      <c r="F17" s="79" t="str">
        <f>+F6</f>
        <v>UNION TEMPORAL MEC-PRADILLA</v>
      </c>
      <c r="G17" s="80"/>
      <c r="H17" s="96" t="s">
        <v>32</v>
      </c>
    </row>
    <row r="18" spans="2:8" ht="13.5" customHeight="1">
      <c r="B18" s="101"/>
      <c r="C18" s="102"/>
      <c r="D18" s="97"/>
      <c r="E18" s="106"/>
      <c r="F18" s="110" t="str">
        <f>+F7</f>
        <v>MEC</v>
      </c>
      <c r="G18" s="96" t="str">
        <f>+G7</f>
        <v>PRADILLA</v>
      </c>
      <c r="H18" s="97"/>
    </row>
    <row r="19" spans="2:8" ht="56.25" customHeight="1" thickBot="1">
      <c r="B19" s="103"/>
      <c r="C19" s="104"/>
      <c r="D19" s="98"/>
      <c r="E19" s="107"/>
      <c r="F19" s="111"/>
      <c r="G19" s="98"/>
      <c r="H19" s="98"/>
    </row>
    <row r="20" spans="1:8" ht="14.25" customHeight="1">
      <c r="A20" s="1" t="s">
        <v>19</v>
      </c>
      <c r="B20" s="73" t="s">
        <v>4</v>
      </c>
      <c r="C20" s="74"/>
      <c r="D20" s="11"/>
      <c r="E20" s="11"/>
      <c r="F20" s="31"/>
      <c r="G20" s="11"/>
      <c r="H20" s="11"/>
    </row>
    <row r="21" spans="2:8" ht="12.75">
      <c r="B21" s="75" t="s">
        <v>5</v>
      </c>
      <c r="C21" s="76"/>
      <c r="D21" s="12">
        <f>1162156023/653151321</f>
        <v>1.779305936671297</v>
      </c>
      <c r="E21" s="16">
        <f>1889618946/1461144925</f>
        <v>1.2932453952163574</v>
      </c>
      <c r="F21" s="32">
        <f>27453261/19586424</f>
        <v>1.4016474370206629</v>
      </c>
      <c r="G21" s="12">
        <f>506473563/55702673</f>
        <v>9.092446299659624</v>
      </c>
      <c r="H21" s="12">
        <f>+(F21*0.5)+(G21*0.5)</f>
        <v>5.247046868340144</v>
      </c>
    </row>
    <row r="22" spans="1:8" ht="12.75">
      <c r="A22" s="1" t="s">
        <v>18</v>
      </c>
      <c r="B22" s="6" t="s">
        <v>6</v>
      </c>
      <c r="C22" s="18"/>
      <c r="D22" s="13"/>
      <c r="E22" s="35"/>
      <c r="F22" s="33"/>
      <c r="G22" s="13"/>
      <c r="H22" s="13"/>
    </row>
    <row r="23" spans="2:8" ht="12.75">
      <c r="B23" s="75" t="s">
        <v>7</v>
      </c>
      <c r="C23" s="76"/>
      <c r="D23" s="14">
        <f>733151321/1369392341</f>
        <v>0.5353844176349165</v>
      </c>
      <c r="E23" s="14">
        <f>1658814886/2438295646</f>
        <v>0.6803173719812319</v>
      </c>
      <c r="F23" s="38">
        <f>19586424/27845702</f>
        <v>0.7033912809955375</v>
      </c>
      <c r="G23" s="14">
        <f>172140673/1249343269</f>
        <v>0.13778492850710672</v>
      </c>
      <c r="H23" s="14">
        <f>+(F23*0.5)+(G23*0.5)</f>
        <v>0.42058810475132213</v>
      </c>
    </row>
    <row r="24" spans="1:8" ht="12.75">
      <c r="A24" s="1" t="s">
        <v>17</v>
      </c>
      <c r="B24" s="6" t="s">
        <v>9</v>
      </c>
      <c r="C24" s="19"/>
      <c r="D24" s="15"/>
      <c r="E24" s="16"/>
      <c r="F24" s="34"/>
      <c r="G24" s="15"/>
      <c r="H24" s="15"/>
    </row>
    <row r="25" spans="2:8" ht="12.75">
      <c r="B25" s="75" t="s">
        <v>12</v>
      </c>
      <c r="C25" s="76"/>
      <c r="D25" s="22">
        <f>1162156023-653151321</f>
        <v>509004702</v>
      </c>
      <c r="E25" s="22">
        <f>1889618946-1461144925</f>
        <v>428474021</v>
      </c>
      <c r="F25" s="22">
        <f>27453261000-19586424000</f>
        <v>7866837000</v>
      </c>
      <c r="G25" s="22">
        <f>506473563-55702673</f>
        <v>450770890</v>
      </c>
      <c r="H25" s="22">
        <f>+(F25*0.5)+(G25*0.5)</f>
        <v>4158803945</v>
      </c>
    </row>
    <row r="26" spans="1:8" ht="12.75">
      <c r="A26" s="1" t="s">
        <v>16</v>
      </c>
      <c r="B26" s="6" t="s">
        <v>10</v>
      </c>
      <c r="C26" s="19"/>
      <c r="D26" s="15"/>
      <c r="E26" s="16"/>
      <c r="F26" s="34"/>
      <c r="G26" s="15"/>
      <c r="H26" s="15"/>
    </row>
    <row r="27" spans="2:8" ht="13.5" thickBot="1">
      <c r="B27" s="77" t="s">
        <v>11</v>
      </c>
      <c r="C27" s="78"/>
      <c r="D27" s="21">
        <f>1369392341-733151321</f>
        <v>636241020</v>
      </c>
      <c r="E27" s="21">
        <f>2438295646-1658814886</f>
        <v>779480760</v>
      </c>
      <c r="F27" s="21">
        <f>27845702000-19586424000</f>
        <v>8259278000</v>
      </c>
      <c r="G27" s="21">
        <f>1249343269-172140673</f>
        <v>1077202596</v>
      </c>
      <c r="H27" s="22">
        <f>+(F27*0.5)+(G27*0.5)</f>
        <v>4668240298</v>
      </c>
    </row>
    <row r="28" spans="2:8" ht="13.5" thickBot="1">
      <c r="B28" s="70" t="s">
        <v>3</v>
      </c>
      <c r="C28" s="72"/>
      <c r="D28" s="17" t="s">
        <v>8</v>
      </c>
      <c r="E28" s="17" t="s">
        <v>8</v>
      </c>
      <c r="F28" s="29" t="s">
        <v>8</v>
      </c>
      <c r="G28" s="17" t="s">
        <v>8</v>
      </c>
      <c r="H28" s="17" t="s">
        <v>8</v>
      </c>
    </row>
    <row r="31" spans="3:4" ht="12.75">
      <c r="C31" s="8"/>
      <c r="D31" s="8"/>
    </row>
    <row r="32" spans="3:4" ht="12.75">
      <c r="C32" s="8"/>
      <c r="D32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ht="12.75">
      <c r="D37" s="8"/>
    </row>
    <row r="38" spans="3:4" ht="12.75">
      <c r="C38" s="8"/>
      <c r="D38" s="8"/>
    </row>
    <row r="39" spans="3:4" ht="12.75">
      <c r="C39" s="8"/>
      <c r="D39" s="10"/>
    </row>
    <row r="40" spans="3:4" ht="12.75">
      <c r="C40" s="9"/>
      <c r="D40" s="10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</sheetData>
  <sheetProtection/>
  <mergeCells count="29">
    <mergeCell ref="H17:H19"/>
    <mergeCell ref="E6:E8"/>
    <mergeCell ref="B17:C19"/>
    <mergeCell ref="D17:D19"/>
    <mergeCell ref="E17:E19"/>
    <mergeCell ref="B10:C10"/>
    <mergeCell ref="G7:G8"/>
    <mergeCell ref="G18:G19"/>
    <mergeCell ref="B13:C13"/>
    <mergeCell ref="F18:F19"/>
    <mergeCell ref="B3:G3"/>
    <mergeCell ref="B4:G4"/>
    <mergeCell ref="B12:C12"/>
    <mergeCell ref="B14:C14"/>
    <mergeCell ref="B5:G5"/>
    <mergeCell ref="B11:C11"/>
    <mergeCell ref="F6:G6"/>
    <mergeCell ref="B6:C8"/>
    <mergeCell ref="D6:D8"/>
    <mergeCell ref="B9:C9"/>
    <mergeCell ref="F7:F8"/>
    <mergeCell ref="B15:C15"/>
    <mergeCell ref="B28:C28"/>
    <mergeCell ref="B20:C20"/>
    <mergeCell ref="B21:C21"/>
    <mergeCell ref="B23:C23"/>
    <mergeCell ref="B25:C25"/>
    <mergeCell ref="B27:C27"/>
    <mergeCell ref="F17:G1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0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3" width="23.7109375" style="1" customWidth="1"/>
    <col min="4" max="4" width="23.00390625" style="1" customWidth="1"/>
    <col min="5" max="5" width="19.57421875" style="1" customWidth="1"/>
    <col min="6" max="6" width="18.421875" style="1" customWidth="1"/>
    <col min="7" max="7" width="9.57421875" style="1" bestFit="1" customWidth="1"/>
    <col min="8" max="8" width="10.28125" style="1" customWidth="1"/>
    <col min="9" max="9" width="7.28125" style="1" bestFit="1" customWidth="1"/>
    <col min="10" max="10" width="18.28125" style="1" customWidth="1"/>
    <col min="11" max="11" width="12.8515625" style="1" customWidth="1"/>
    <col min="12" max="12" width="13.421875" style="1" customWidth="1"/>
    <col min="13" max="13" width="16.00390625" style="1" customWidth="1"/>
    <col min="14" max="14" width="12.28125" style="1" customWidth="1"/>
    <col min="15" max="16384" width="11.421875" style="1" customWidth="1"/>
  </cols>
  <sheetData>
    <row r="2" ht="12.75" customHeight="1"/>
    <row r="3" spans="2:5" ht="12.75">
      <c r="B3" s="81" t="s">
        <v>15</v>
      </c>
      <c r="C3" s="81"/>
      <c r="D3" s="81"/>
      <c r="E3" s="81"/>
    </row>
    <row r="4" spans="2:5" ht="27.75" customHeight="1">
      <c r="B4" s="82" t="str">
        <f>+EFIN!B4</f>
        <v>INVITACION 017-2008</v>
      </c>
      <c r="C4" s="82"/>
      <c r="D4" s="82"/>
      <c r="E4" s="82"/>
    </row>
    <row r="5" spans="2:5" ht="94.5" customHeight="1">
      <c r="B5" s="124" t="str">
        <f>+EFIN!B5</f>
        <v>PARA CONTRATAR LA PRESTACION DE SERVICIOS PROFESIONALES PARA EL DESARROLLO DEL CONCEPTO
CREATIVO DE LA CAMPAÑA DE PUBLICIDAD DE SEÑALCOLOMBIA, EL DISEÑO Y ELABORACION DE PIEZAS
PUBLICITARIAS Y EL DISEÑO Y EJECUCION Y SEGUIMIENTO DEL PLAN DE MEDIOS, DURANTE LA ETAPA DE
LANZAMIENTO Y SOSTENIMIENTO.
</v>
      </c>
      <c r="C5" s="124"/>
      <c r="D5" s="124"/>
      <c r="E5" s="124"/>
    </row>
    <row r="6" spans="2:5" ht="13.5" customHeight="1" thickBot="1">
      <c r="B6" s="23"/>
      <c r="C6" s="23"/>
      <c r="D6" s="23"/>
      <c r="E6" s="23"/>
    </row>
    <row r="7" spans="2:14" ht="12.75">
      <c r="B7" s="121" t="s">
        <v>37</v>
      </c>
      <c r="C7" s="122"/>
      <c r="D7" s="122"/>
      <c r="E7" s="123"/>
      <c r="N7" s="5"/>
    </row>
    <row r="8" spans="1:5" ht="13.5" customHeight="1">
      <c r="A8" s="2"/>
      <c r="B8" s="92" t="s">
        <v>20</v>
      </c>
      <c r="C8" s="68"/>
      <c r="D8" s="120" t="s">
        <v>13</v>
      </c>
      <c r="E8" s="108" t="s">
        <v>14</v>
      </c>
    </row>
    <row r="9" spans="2:5" ht="12.75">
      <c r="B9" s="92"/>
      <c r="C9" s="68"/>
      <c r="D9" s="120"/>
      <c r="E9" s="108"/>
    </row>
    <row r="10" spans="2:5" s="24" customFormat="1" ht="12.75" customHeight="1">
      <c r="B10" s="125" t="str">
        <f>+EFIN!D6</f>
        <v>VIRTUAL TELEVISION </v>
      </c>
      <c r="C10" s="126"/>
      <c r="D10" s="42">
        <v>0.1</v>
      </c>
      <c r="E10" s="25">
        <f>100*$D$11/D10</f>
        <v>100</v>
      </c>
    </row>
    <row r="11" spans="2:6" ht="13.5" thickBot="1">
      <c r="B11" s="118" t="str">
        <f>+EFIN!F6</f>
        <v>UNION TEMPORAL MEC-PRADILLA</v>
      </c>
      <c r="C11" s="119"/>
      <c r="D11" s="43">
        <v>0.1</v>
      </c>
      <c r="E11" s="44">
        <f>100*$D$11/D11</f>
        <v>100</v>
      </c>
      <c r="F11" s="26"/>
    </row>
    <row r="12" spans="2:5" ht="13.5" hidden="1" thickBot="1">
      <c r="B12" s="127" t="s">
        <v>21</v>
      </c>
      <c r="C12" s="128"/>
      <c r="D12" s="66">
        <f>AVERAGE(D10:D11)</f>
        <v>0.1</v>
      </c>
      <c r="E12" s="67"/>
    </row>
    <row r="13" spans="2:6" ht="12.75">
      <c r="B13" s="5"/>
      <c r="C13" s="5"/>
      <c r="F13" s="8"/>
    </row>
    <row r="14" spans="2:4" ht="12.75">
      <c r="B14" s="5"/>
      <c r="C14" s="5"/>
      <c r="D14" s="27"/>
    </row>
    <row r="15" spans="2:5" ht="13.5" thickBot="1">
      <c r="B15" s="5"/>
      <c r="C15" s="5"/>
      <c r="D15" s="5"/>
      <c r="E15" s="28"/>
    </row>
    <row r="16" spans="2:5" ht="12.75">
      <c r="B16" s="121" t="s">
        <v>36</v>
      </c>
      <c r="C16" s="122"/>
      <c r="D16" s="122"/>
      <c r="E16" s="123"/>
    </row>
    <row r="17" spans="1:5" ht="13.5" customHeight="1">
      <c r="A17" s="2"/>
      <c r="B17" s="92" t="s">
        <v>20</v>
      </c>
      <c r="C17" s="68"/>
      <c r="D17" s="120" t="s">
        <v>13</v>
      </c>
      <c r="E17" s="108" t="s">
        <v>14</v>
      </c>
    </row>
    <row r="18" spans="2:5" ht="12.75">
      <c r="B18" s="92"/>
      <c r="C18" s="68"/>
      <c r="D18" s="120"/>
      <c r="E18" s="108"/>
    </row>
    <row r="19" spans="2:5" s="24" customFormat="1" ht="12.75" customHeight="1">
      <c r="B19" s="125" t="str">
        <f>+B10</f>
        <v>VIRTUAL TELEVISION </v>
      </c>
      <c r="C19" s="126"/>
      <c r="D19" s="45">
        <v>44000000</v>
      </c>
      <c r="E19" s="25">
        <f>100*$D$20/D19</f>
        <v>32.95454545454545</v>
      </c>
    </row>
    <row r="20" spans="2:6" ht="37.5" customHeight="1" thickBot="1">
      <c r="B20" s="118" t="str">
        <f>+B11</f>
        <v>UNION TEMPORAL MEC-PRADILLA</v>
      </c>
      <c r="C20" s="119"/>
      <c r="D20" s="46">
        <v>14500000</v>
      </c>
      <c r="E20" s="44">
        <f>100*$D$20/D20</f>
        <v>100</v>
      </c>
      <c r="F20" s="26"/>
    </row>
    <row r="22" ht="13.5" thickBot="1">
      <c r="N22" s="5"/>
    </row>
    <row r="23" spans="2:6" ht="13.5" thickBot="1">
      <c r="B23" s="113" t="s">
        <v>52</v>
      </c>
      <c r="C23" s="114"/>
      <c r="D23" s="114"/>
      <c r="E23" s="114"/>
      <c r="F23" s="115"/>
    </row>
    <row r="24" spans="2:6" ht="25.5">
      <c r="B24" s="49" t="s">
        <v>38</v>
      </c>
      <c r="C24" s="50" t="s">
        <v>39</v>
      </c>
      <c r="D24" s="50" t="s">
        <v>40</v>
      </c>
      <c r="E24" s="51" t="str">
        <f>+B10</f>
        <v>VIRTUAL TELEVISION </v>
      </c>
      <c r="F24" s="52" t="str">
        <f>+B11</f>
        <v>UNION TEMPORAL MEC-PRADILLA</v>
      </c>
    </row>
    <row r="25" spans="2:6" ht="12.75">
      <c r="B25" s="53">
        <v>1</v>
      </c>
      <c r="C25" s="47" t="s">
        <v>41</v>
      </c>
      <c r="D25" s="47" t="s">
        <v>42</v>
      </c>
      <c r="E25" s="47">
        <v>1</v>
      </c>
      <c r="F25" s="54">
        <v>150000</v>
      </c>
    </row>
    <row r="26" spans="2:6" ht="12.75">
      <c r="B26" s="53">
        <v>1</v>
      </c>
      <c r="C26" s="47" t="s">
        <v>41</v>
      </c>
      <c r="D26" s="47" t="s">
        <v>43</v>
      </c>
      <c r="E26" s="47">
        <v>1</v>
      </c>
      <c r="F26" s="54">
        <v>150000</v>
      </c>
    </row>
    <row r="27" spans="2:14" ht="13.5" thickBot="1">
      <c r="B27" s="55">
        <v>1</v>
      </c>
      <c r="C27" s="56" t="s">
        <v>41</v>
      </c>
      <c r="D27" s="57" t="s">
        <v>44</v>
      </c>
      <c r="E27" s="57">
        <v>1</v>
      </c>
      <c r="F27" s="58">
        <v>150000</v>
      </c>
      <c r="K27" s="5"/>
      <c r="L27" s="5"/>
      <c r="M27" s="5"/>
      <c r="N27" s="5"/>
    </row>
    <row r="28" spans="2:14" ht="13.5" thickBot="1">
      <c r="B28" s="116" t="s">
        <v>32</v>
      </c>
      <c r="C28" s="117"/>
      <c r="D28" s="117"/>
      <c r="E28" s="59">
        <f>SUM(E25:E27)</f>
        <v>3</v>
      </c>
      <c r="F28" s="60">
        <f>SUM(F25:F27)</f>
        <v>450000</v>
      </c>
      <c r="L28" s="24"/>
      <c r="M28" s="24"/>
      <c r="N28" s="24"/>
    </row>
    <row r="29" spans="10:11" ht="13.5" thickBot="1">
      <c r="J29" s="24"/>
      <c r="K29" s="24"/>
    </row>
    <row r="30" spans="2:6" ht="13.5" thickBot="1">
      <c r="B30" s="113" t="s">
        <v>52</v>
      </c>
      <c r="C30" s="114"/>
      <c r="D30" s="114"/>
      <c r="E30" s="114"/>
      <c r="F30" s="115"/>
    </row>
    <row r="31" spans="2:6" ht="25.5">
      <c r="B31" s="49" t="s">
        <v>38</v>
      </c>
      <c r="C31" s="50" t="s">
        <v>39</v>
      </c>
      <c r="D31" s="50" t="s">
        <v>40</v>
      </c>
      <c r="E31" s="51" t="str">
        <f>+E24</f>
        <v>VIRTUAL TELEVISION </v>
      </c>
      <c r="F31" s="52" t="str">
        <f>+F24</f>
        <v>UNION TEMPORAL MEC-PRADILLA</v>
      </c>
    </row>
    <row r="32" spans="2:6" ht="12.75">
      <c r="B32" s="53">
        <v>1</v>
      </c>
      <c r="C32" s="47" t="s">
        <v>45</v>
      </c>
      <c r="D32" s="47" t="s">
        <v>42</v>
      </c>
      <c r="E32" s="47">
        <v>1</v>
      </c>
      <c r="F32" s="54">
        <v>150000</v>
      </c>
    </row>
    <row r="33" spans="2:6" ht="12.75">
      <c r="B33" s="53">
        <v>1</v>
      </c>
      <c r="C33" s="47" t="s">
        <v>45</v>
      </c>
      <c r="D33" s="48" t="s">
        <v>46</v>
      </c>
      <c r="E33" s="47">
        <v>1</v>
      </c>
      <c r="F33" s="54">
        <v>150000</v>
      </c>
    </row>
    <row r="34" spans="2:6" ht="13.5" thickBot="1">
      <c r="B34" s="55">
        <v>1</v>
      </c>
      <c r="C34" s="56" t="s">
        <v>45</v>
      </c>
      <c r="D34" s="61" t="s">
        <v>47</v>
      </c>
      <c r="E34" s="56">
        <v>1</v>
      </c>
      <c r="F34" s="58">
        <v>150000</v>
      </c>
    </row>
    <row r="35" spans="2:6" ht="13.5" thickBot="1">
      <c r="B35" s="116" t="s">
        <v>32</v>
      </c>
      <c r="C35" s="117"/>
      <c r="D35" s="117"/>
      <c r="E35" s="59">
        <f>SUM(E32:E34)</f>
        <v>3</v>
      </c>
      <c r="F35" s="60">
        <f>SUM(F32:F34)</f>
        <v>450000</v>
      </c>
    </row>
    <row r="36" ht="13.5" thickBot="1"/>
    <row r="37" spans="2:6" ht="13.5" thickBot="1">
      <c r="B37" s="113" t="s">
        <v>52</v>
      </c>
      <c r="C37" s="114"/>
      <c r="D37" s="114"/>
      <c r="E37" s="114"/>
      <c r="F37" s="115"/>
    </row>
    <row r="38" spans="2:6" ht="25.5">
      <c r="B38" s="49" t="s">
        <v>38</v>
      </c>
      <c r="C38" s="50" t="s">
        <v>39</v>
      </c>
      <c r="D38" s="50" t="s">
        <v>40</v>
      </c>
      <c r="E38" s="51" t="str">
        <f>+E31</f>
        <v>VIRTUAL TELEVISION </v>
      </c>
      <c r="F38" s="52" t="str">
        <f>+F31</f>
        <v>UNION TEMPORAL MEC-PRADILLA</v>
      </c>
    </row>
    <row r="39" spans="2:6" ht="12.75">
      <c r="B39" s="53">
        <v>1</v>
      </c>
      <c r="C39" s="47" t="s">
        <v>48</v>
      </c>
      <c r="D39" s="47" t="s">
        <v>49</v>
      </c>
      <c r="E39" s="47">
        <v>1</v>
      </c>
      <c r="F39" s="54">
        <v>1300000</v>
      </c>
    </row>
    <row r="40" spans="2:6" ht="12.75">
      <c r="B40" s="53">
        <v>1</v>
      </c>
      <c r="C40" s="47" t="s">
        <v>48</v>
      </c>
      <c r="D40" s="47" t="s">
        <v>50</v>
      </c>
      <c r="E40" s="47">
        <v>1</v>
      </c>
      <c r="F40" s="54">
        <v>1500000</v>
      </c>
    </row>
    <row r="41" spans="2:6" ht="13.5" thickBot="1">
      <c r="B41" s="55">
        <v>1</v>
      </c>
      <c r="C41" s="56" t="s">
        <v>48</v>
      </c>
      <c r="D41" s="57" t="s">
        <v>51</v>
      </c>
      <c r="E41" s="61">
        <v>1</v>
      </c>
      <c r="F41" s="58">
        <v>1800000</v>
      </c>
    </row>
    <row r="42" spans="2:6" ht="13.5" thickBot="1">
      <c r="B42" s="116" t="s">
        <v>32</v>
      </c>
      <c r="C42" s="117"/>
      <c r="D42" s="117"/>
      <c r="E42" s="59">
        <f>SUM(E39:E41)</f>
        <v>3</v>
      </c>
      <c r="F42" s="60">
        <f>SUM(F39:F41)</f>
        <v>4600000</v>
      </c>
    </row>
    <row r="43" ht="13.5" thickBot="1"/>
    <row r="44" spans="2:6" ht="13.5" thickBot="1">
      <c r="B44" s="79" t="s">
        <v>53</v>
      </c>
      <c r="C44" s="112"/>
      <c r="D44" s="112"/>
      <c r="E44" s="63">
        <f>+E28+E35+E42</f>
        <v>9</v>
      </c>
      <c r="F44" s="62">
        <f>+F28+F35+F42</f>
        <v>5500000</v>
      </c>
    </row>
    <row r="45" spans="2:6" ht="13.5" thickBot="1">
      <c r="B45" s="79" t="s">
        <v>14</v>
      </c>
      <c r="C45" s="112"/>
      <c r="D45" s="112"/>
      <c r="E45" s="64">
        <f>100*$E$44/E44</f>
        <v>100</v>
      </c>
      <c r="F45" s="65">
        <f>100*$E$44/F44</f>
        <v>0.00016363636363636363</v>
      </c>
    </row>
    <row r="48" ht="12.75">
      <c r="B48" s="1" t="s">
        <v>54</v>
      </c>
    </row>
    <row r="50" spans="2:4" ht="12.75">
      <c r="B50" s="129" t="s">
        <v>55</v>
      </c>
      <c r="C50" s="129"/>
      <c r="D50" s="129"/>
    </row>
  </sheetData>
  <sheetProtection/>
  <mergeCells count="25">
    <mergeCell ref="B50:D50"/>
    <mergeCell ref="B11:C11"/>
    <mergeCell ref="B19:C19"/>
    <mergeCell ref="B16:E16"/>
    <mergeCell ref="B17:C18"/>
    <mergeCell ref="D17:D18"/>
    <mergeCell ref="E17:E18"/>
    <mergeCell ref="B20:C20"/>
    <mergeCell ref="B3:E3"/>
    <mergeCell ref="D8:D9"/>
    <mergeCell ref="E8:E9"/>
    <mergeCell ref="B4:E4"/>
    <mergeCell ref="B8:C9"/>
    <mergeCell ref="B7:E7"/>
    <mergeCell ref="B5:E5"/>
    <mergeCell ref="B10:C10"/>
    <mergeCell ref="B12:C12"/>
    <mergeCell ref="B44:D44"/>
    <mergeCell ref="B45:D45"/>
    <mergeCell ref="B23:F23"/>
    <mergeCell ref="B30:F30"/>
    <mergeCell ref="B37:F37"/>
    <mergeCell ref="B28:D28"/>
    <mergeCell ref="B35:D35"/>
    <mergeCell ref="B42:D42"/>
  </mergeCells>
  <printOptions horizontalCentered="1" verticalCentered="1"/>
  <pageMargins left="0.75" right="0.75" top="1" bottom="1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2008-08-06T21:08:23Z</cp:lastPrinted>
  <dcterms:created xsi:type="dcterms:W3CDTF">2006-05-03T14:08:50Z</dcterms:created>
  <dcterms:modified xsi:type="dcterms:W3CDTF">2008-08-19T20:21:49Z</dcterms:modified>
  <cp:category/>
  <cp:version/>
  <cp:contentType/>
  <cp:contentStatus/>
</cp:coreProperties>
</file>