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EFIN" sheetId="1" r:id="rId1"/>
    <sheet name="ECON" sheetId="2" r:id="rId2"/>
  </sheets>
  <definedNames>
    <definedName name="_xlnm.Print_Area" localSheetId="1">'ECON'!$B$3:$E$11</definedName>
    <definedName name="_xlnm.Print_Area" localSheetId="0">'EFIN'!$B$3:$E$27</definedName>
  </definedNames>
  <calcPr fullCalcOnLoad="1"/>
</workbook>
</file>

<file path=xl/sharedStrings.xml><?xml version="1.0" encoding="utf-8"?>
<sst xmlns="http://schemas.openxmlformats.org/spreadsheetml/2006/main" count="53" uniqueCount="38">
  <si>
    <t>EVALUACIÓN FINANCIERA</t>
  </si>
  <si>
    <t>DOCUMENTOS FINANCIEROS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</si>
  <si>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</si>
  <si>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</si>
  <si>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</si>
  <si>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</si>
  <si>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</si>
  <si>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</si>
  <si>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</si>
  <si>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>INDICE DE CAPITAL DE TRABAJO</t>
  </si>
  <si>
    <t>INDICE DE PATRIMONIO LIQUIDO</t>
  </si>
  <si>
    <t>IPL= AT - PT</t>
  </si>
  <si>
    <t>ICT= AC - PC</t>
  </si>
  <si>
    <t>VALOR</t>
  </si>
  <si>
    <t>PUNTAJE</t>
  </si>
  <si>
    <t>EVALUACIÓN ECONOMICA</t>
  </si>
  <si>
    <t>&gt;20%</t>
  </si>
  <si>
    <t>&gt;10%</t>
  </si>
  <si>
    <t>&lt;70%</t>
  </si>
  <si>
    <t>&gt; 1</t>
  </si>
  <si>
    <t>EMPRESA</t>
  </si>
  <si>
    <t>Notas a los Estados Financieros según Artículo 36 Ley 222/95.</t>
  </si>
  <si>
    <t xml:space="preserve">Dictamen del revisor fiscal, o a falta de éste, de un Contador Público independiente según Artículo 38 Ley 222/95.
</t>
  </si>
  <si>
    <t>Certificación de los Estados Financieros según Artículo 37 Ley 222/95.</t>
  </si>
  <si>
    <t>Estados Financieros comparativos 2006 - 2007, firmados por el Representante Legal, el Contador
y Revisor Fiscal de la empresa si es el caso</t>
  </si>
  <si>
    <t>Copia de la tarjeta profesional, Certificados de vigencia y Antecedentes Disciplinarios del
contador y/o del revisor fiscal, expedidos por la Junta Central de Contadores, con fecha no
mayor a noventa (90) días calendario, anteriores a la fecha del presente proceso de contratacióncalendario, anteriores a la fecha del presente proceso de contratación.</t>
  </si>
  <si>
    <t>Declaración de Renta de los años 2007</t>
  </si>
  <si>
    <t>ITEM</t>
  </si>
  <si>
    <t>CANT</t>
  </si>
  <si>
    <t>Vr/Unitario</t>
  </si>
  <si>
    <t>Valor</t>
  </si>
  <si>
    <t>Iva</t>
  </si>
  <si>
    <t>Valor Total</t>
  </si>
  <si>
    <t>INVITACION DIRECTA 24 DE 2008</t>
  </si>
  <si>
    <t xml:space="preserve">CONTRATACIÓN DEL PROYECTO Y PRODUCCION PARA EL DISEÑO, INVESTIGACION, REALIZACIÓN Y
PRODUCCIÓN DE UN MAGAZIN CULTURAL PARA SEÑALCOLOMBIA
</t>
  </si>
  <si>
    <t>OCHO Y MEDIOS COMUNICACIONES LTDA</t>
  </si>
  <si>
    <t>TIEMPO DE CINE LTDA</t>
  </si>
  <si>
    <t>Evalua: Jefatura de Análisis Financiero y Presupuesto.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</si>
</sst>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.0_ ;_ * \-#,##0.0_ ;_ * &quot;-&quot;??_ ;_ @_ "/>
    <numFmt numFmtId="184" formatCode="_ * #,##0_ ;_ * \-#,##0_ ;_ * &quot;-&quot;??_ ;_ @_ 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00_ ;_ * \-#,##0.000_ ;_ * &quot;-&quot;??_ ;_ @_ "/>
    <numFmt numFmtId="188" formatCode="_ * #,##0.0000_ ;_ * \-#,##0.0000_ ;_ * &quot;-&quot;??_ ;_ @_ "/>
    <numFmt numFmtId="189" formatCode="0.00000000"/>
    <numFmt numFmtId="190" formatCode="0.0000000000"/>
    <numFmt numFmtId="191" formatCode="0.00000000000"/>
    <numFmt numFmtId="192" formatCode="0.000000000"/>
    <numFmt numFmtId="193" formatCode="0.0%"/>
    <numFmt numFmtId="194" formatCode="0.000%"/>
    <numFmt numFmtId="195" formatCode="_ * #,##0.00000_ ;_ * \-#,##0.00000_ ;_ * &quot;-&quot;??_ ;_ @_ "/>
    <numFmt numFmtId="196" formatCode="#,##0.0"/>
    <numFmt numFmtId="197" formatCode="_ [$€-2]\ * #,##0.00_ ;_ [$€-2]\ * \-#,##0.00_ ;_ [$€-2]\ * &quot;-&quot;??_ "/>
    <numFmt numFmtId="198" formatCode="[$€-2]\ #,##0.00_);[Red]\([$€-2]\ #,##0.00\)"/>
  </numFmts>
  <fonts count="40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97" fontId="0" fillId="0" borderId="0" applyFon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84" fontId="1" fillId="0" borderId="0" xfId="47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4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84" fontId="1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184" fontId="1" fillId="33" borderId="10" xfId="47" applyNumberFormat="1" applyFont="1" applyFill="1" applyBorder="1" applyAlignment="1">
      <alignment/>
    </xf>
    <xf numFmtId="184" fontId="1" fillId="33" borderId="11" xfId="47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1" fontId="1" fillId="0" borderId="0" xfId="47" applyFont="1" applyAlignment="1">
      <alignment wrapText="1"/>
    </xf>
    <xf numFmtId="1" fontId="1" fillId="0" borderId="0" xfId="0" applyNumberFormat="1" applyFont="1" applyAlignment="1">
      <alignment wrapText="1"/>
    </xf>
    <xf numFmtId="171" fontId="1" fillId="0" borderId="0" xfId="47" applyFont="1" applyAlignment="1">
      <alignment/>
    </xf>
    <xf numFmtId="184" fontId="1" fillId="0" borderId="13" xfId="47" applyNumberFormat="1" applyFont="1" applyBorder="1" applyAlignment="1">
      <alignment/>
    </xf>
    <xf numFmtId="184" fontId="1" fillId="0" borderId="14" xfId="47" applyNumberFormat="1" applyFont="1" applyBorder="1" applyAlignment="1">
      <alignment/>
    </xf>
    <xf numFmtId="184" fontId="1" fillId="0" borderId="15" xfId="47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1" fillId="0" borderId="0" xfId="0" applyNumberFormat="1" applyFont="1" applyAlignment="1">
      <alignment/>
    </xf>
    <xf numFmtId="184" fontId="3" fillId="0" borderId="16" xfId="47" applyNumberFormat="1" applyFont="1" applyBorder="1" applyAlignment="1">
      <alignment/>
    </xf>
    <xf numFmtId="184" fontId="3" fillId="0" borderId="17" xfId="47" applyNumberFormat="1" applyFont="1" applyBorder="1" applyAlignment="1">
      <alignment/>
    </xf>
    <xf numFmtId="184" fontId="3" fillId="0" borderId="18" xfId="47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9" fontId="1" fillId="0" borderId="14" xfId="53" applyFont="1" applyBorder="1" applyAlignment="1">
      <alignment horizontal="center"/>
    </xf>
    <xf numFmtId="0" fontId="1" fillId="0" borderId="14" xfId="0" applyFont="1" applyBorder="1" applyAlignment="1">
      <alignment/>
    </xf>
    <xf numFmtId="171" fontId="1" fillId="0" borderId="14" xfId="47" applyFont="1" applyBorder="1" applyAlignment="1">
      <alignment horizontal="center"/>
    </xf>
    <xf numFmtId="9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7" fontId="1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9" fontId="1" fillId="0" borderId="15" xfId="53" applyFont="1" applyBorder="1" applyAlignment="1">
      <alignment horizontal="center"/>
    </xf>
    <xf numFmtId="171" fontId="1" fillId="0" borderId="15" xfId="47" applyFont="1" applyBorder="1" applyAlignment="1">
      <alignment horizontal="center"/>
    </xf>
    <xf numFmtId="184" fontId="1" fillId="0" borderId="17" xfId="47" applyNumberFormat="1" applyFont="1" applyBorder="1" applyAlignment="1">
      <alignment horizontal="center"/>
    </xf>
    <xf numFmtId="184" fontId="1" fillId="0" borderId="18" xfId="47" applyNumberFormat="1" applyFont="1" applyBorder="1" applyAlignment="1">
      <alignment horizontal="center"/>
    </xf>
    <xf numFmtId="171" fontId="3" fillId="33" borderId="19" xfId="47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184" fontId="1" fillId="0" borderId="11" xfId="47" applyNumberFormat="1" applyFont="1" applyBorder="1" applyAlignment="1">
      <alignment horizontal="center"/>
    </xf>
    <xf numFmtId="184" fontId="3" fillId="0" borderId="12" xfId="0" applyNumberFormat="1" applyFont="1" applyFill="1" applyBorder="1" applyAlignment="1">
      <alignment horizontal="center"/>
    </xf>
    <xf numFmtId="184" fontId="3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5" fillId="0" borderId="10" xfId="0" applyFont="1" applyBorder="1" applyAlignment="1">
      <alignment horizontal="justify" vertical="justify" wrapText="1"/>
    </xf>
    <xf numFmtId="0" fontId="5" fillId="0" borderId="11" xfId="0" applyFont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1" fontId="3" fillId="33" borderId="11" xfId="47" applyFont="1" applyFill="1" applyBorder="1" applyAlignment="1">
      <alignment horizontal="center" wrapText="1"/>
    </xf>
    <xf numFmtId="171" fontId="3" fillId="33" borderId="17" xfId="47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zoomScalePageLayoutView="0" workbookViewId="0" topLeftCell="A7">
      <selection activeCell="H14" sqref="H14"/>
    </sheetView>
  </sheetViews>
  <sheetFormatPr defaultColWidth="11.421875" defaultRowHeight="12.75"/>
  <cols>
    <col min="1" max="1" width="6.00390625" style="1" bestFit="1" customWidth="1"/>
    <col min="2" max="2" width="15.28125" style="1" customWidth="1"/>
    <col min="3" max="4" width="23.7109375" style="1" customWidth="1"/>
    <col min="5" max="5" width="22.140625" style="1" customWidth="1"/>
    <col min="6" max="9" width="9.57421875" style="1" customWidth="1"/>
    <col min="10" max="10" width="14.7109375" style="1" customWidth="1"/>
    <col min="11" max="16384" width="11.421875" style="1" customWidth="1"/>
  </cols>
  <sheetData>
    <row r="2" ht="12.75" customHeight="1"/>
    <row r="3" spans="2:5" ht="15">
      <c r="B3" s="61" t="s">
        <v>0</v>
      </c>
      <c r="C3" s="61"/>
      <c r="D3" s="61"/>
      <c r="E3" s="61"/>
    </row>
    <row r="4" spans="2:5" ht="13.5" customHeight="1">
      <c r="B4" s="62" t="s">
        <v>33</v>
      </c>
      <c r="C4" s="62"/>
      <c r="D4" s="62"/>
      <c r="E4" s="62"/>
    </row>
    <row r="5" spans="2:5" ht="73.5" customHeight="1" thickBot="1">
      <c r="B5" s="67" t="s">
        <v>34</v>
      </c>
      <c r="C5" s="67"/>
      <c r="D5" s="67"/>
      <c r="E5" s="67"/>
    </row>
    <row r="6" spans="1:5" ht="13.5" customHeight="1">
      <c r="A6" s="4"/>
      <c r="B6" s="68" t="s">
        <v>1</v>
      </c>
      <c r="C6" s="69"/>
      <c r="D6" s="84" t="s">
        <v>35</v>
      </c>
      <c r="E6" s="74" t="s">
        <v>36</v>
      </c>
    </row>
    <row r="7" spans="2:5" ht="39" customHeight="1" thickBot="1">
      <c r="B7" s="70"/>
      <c r="C7" s="71"/>
      <c r="D7" s="85"/>
      <c r="E7" s="75"/>
    </row>
    <row r="8" spans="2:5" ht="55.5" customHeight="1">
      <c r="B8" s="82" t="s">
        <v>24</v>
      </c>
      <c r="C8" s="83"/>
      <c r="D8" s="40" t="s">
        <v>2</v>
      </c>
      <c r="E8" s="41" t="s">
        <v>2</v>
      </c>
    </row>
    <row r="9" spans="2:5" ht="30" customHeight="1">
      <c r="B9" s="63" t="s">
        <v>23</v>
      </c>
      <c r="C9" s="64"/>
      <c r="D9" s="31" t="s">
        <v>2</v>
      </c>
      <c r="E9" s="42" t="s">
        <v>2</v>
      </c>
    </row>
    <row r="10" spans="2:5" ht="27.75" customHeight="1">
      <c r="B10" s="63" t="s">
        <v>22</v>
      </c>
      <c r="C10" s="64"/>
      <c r="D10" s="31" t="s">
        <v>2</v>
      </c>
      <c r="E10" s="42" t="s">
        <v>2</v>
      </c>
    </row>
    <row r="11" spans="2:5" ht="28.5" customHeight="1">
      <c r="B11" s="63" t="s">
        <v>21</v>
      </c>
      <c r="C11" s="64"/>
      <c r="D11" s="31" t="s">
        <v>2</v>
      </c>
      <c r="E11" s="42" t="s">
        <v>2</v>
      </c>
    </row>
    <row r="12" spans="2:5" ht="105.75" customHeight="1">
      <c r="B12" s="63" t="s">
        <v>25</v>
      </c>
      <c r="C12" s="64"/>
      <c r="D12" s="31" t="s">
        <v>2</v>
      </c>
      <c r="E12" s="42" t="s">
        <v>2</v>
      </c>
    </row>
    <row r="13" spans="2:5" ht="13.5" thickBot="1">
      <c r="B13" s="65" t="s">
        <v>26</v>
      </c>
      <c r="C13" s="66"/>
      <c r="D13" s="43" t="s">
        <v>2</v>
      </c>
      <c r="E13" s="44" t="s">
        <v>2</v>
      </c>
    </row>
    <row r="14" spans="2:5" ht="13.5" thickBot="1">
      <c r="B14" s="76" t="s">
        <v>3</v>
      </c>
      <c r="C14" s="77"/>
      <c r="D14" s="45" t="s">
        <v>8</v>
      </c>
      <c r="E14" s="46" t="s">
        <v>8</v>
      </c>
    </row>
    <row r="15" spans="2:5" ht="12.75">
      <c r="B15" s="32"/>
      <c r="C15" s="32"/>
      <c r="D15" s="32"/>
      <c r="E15" s="32"/>
    </row>
    <row r="16" spans="2:5" ht="13.5" thickBot="1">
      <c r="B16" s="8"/>
      <c r="C16" s="8"/>
      <c r="D16" s="8"/>
      <c r="E16" s="8"/>
    </row>
    <row r="17" spans="2:5" ht="13.5" customHeight="1">
      <c r="B17" s="78"/>
      <c r="C17" s="79"/>
      <c r="D17" s="69" t="str">
        <f>+D6</f>
        <v>OCHO Y MEDIOS COMUNICACIONES LTDA</v>
      </c>
      <c r="E17" s="72" t="str">
        <f>+E6</f>
        <v>TIEMPO DE CINE LTDA</v>
      </c>
    </row>
    <row r="18" spans="2:10" ht="56.25" customHeight="1" thickBot="1">
      <c r="B18" s="80"/>
      <c r="C18" s="81"/>
      <c r="D18" s="71"/>
      <c r="E18" s="73"/>
      <c r="J18" s="19"/>
    </row>
    <row r="19" spans="1:10" ht="14.25" customHeight="1">
      <c r="A19" s="1" t="s">
        <v>19</v>
      </c>
      <c r="B19" s="86" t="s">
        <v>4</v>
      </c>
      <c r="C19" s="87"/>
      <c r="D19" s="47"/>
      <c r="E19" s="48"/>
      <c r="J19" s="19"/>
    </row>
    <row r="20" spans="2:10" ht="12.75">
      <c r="B20" s="88" t="s">
        <v>5</v>
      </c>
      <c r="C20" s="89"/>
      <c r="D20" s="33">
        <f>247551709/106133980</f>
        <v>2.332445358216096</v>
      </c>
      <c r="E20" s="49">
        <f>704316277/387116267</f>
        <v>1.8193920975167908</v>
      </c>
      <c r="J20" s="19"/>
    </row>
    <row r="21" spans="1:10" ht="12.75">
      <c r="A21" s="1" t="s">
        <v>18</v>
      </c>
      <c r="B21" s="50" t="s">
        <v>6</v>
      </c>
      <c r="C21" s="34"/>
      <c r="D21" s="35"/>
      <c r="E21" s="51"/>
      <c r="J21" s="19"/>
    </row>
    <row r="22" spans="2:10" ht="12.75">
      <c r="B22" s="88" t="s">
        <v>7</v>
      </c>
      <c r="C22" s="89"/>
      <c r="D22" s="36">
        <f>332885203/540342318</f>
        <v>0.6160635432592566</v>
      </c>
      <c r="E22" s="52">
        <f>387116267/861603186</f>
        <v>0.4492976271329619</v>
      </c>
      <c r="J22" s="19"/>
    </row>
    <row r="23" spans="1:10" ht="12.75">
      <c r="A23" s="1" t="s">
        <v>17</v>
      </c>
      <c r="B23" s="50" t="s">
        <v>9</v>
      </c>
      <c r="C23" s="37"/>
      <c r="D23" s="31"/>
      <c r="E23" s="42"/>
      <c r="J23" s="19"/>
    </row>
    <row r="24" spans="2:10" ht="12.75">
      <c r="B24" s="88" t="s">
        <v>12</v>
      </c>
      <c r="C24" s="89"/>
      <c r="D24" s="38">
        <f>247551709-106133980</f>
        <v>141417729</v>
      </c>
      <c r="E24" s="53">
        <f>704316277-387116267</f>
        <v>317200010</v>
      </c>
      <c r="J24" s="19"/>
    </row>
    <row r="25" spans="1:10" ht="12.75">
      <c r="A25" s="1" t="s">
        <v>16</v>
      </c>
      <c r="B25" s="50" t="s">
        <v>10</v>
      </c>
      <c r="C25" s="37"/>
      <c r="D25" s="31"/>
      <c r="E25" s="42"/>
      <c r="J25" s="19"/>
    </row>
    <row r="26" spans="2:10" ht="13.5" thickBot="1">
      <c r="B26" s="90" t="s">
        <v>11</v>
      </c>
      <c r="C26" s="91"/>
      <c r="D26" s="54">
        <v>207457115</v>
      </c>
      <c r="E26" s="55">
        <v>474486919</v>
      </c>
      <c r="J26" s="19"/>
    </row>
    <row r="27" spans="2:10" ht="13.5" thickBot="1">
      <c r="B27" s="76" t="s">
        <v>3</v>
      </c>
      <c r="C27" s="77"/>
      <c r="D27" s="45" t="s">
        <v>8</v>
      </c>
      <c r="E27" s="46" t="s">
        <v>8</v>
      </c>
      <c r="J27" s="19"/>
    </row>
    <row r="30" spans="3:4" ht="12.75">
      <c r="C30" s="19"/>
      <c r="D30" s="19"/>
    </row>
    <row r="31" spans="3:4" ht="12.75">
      <c r="C31" s="19"/>
      <c r="D31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39"/>
      <c r="D39" s="39"/>
    </row>
  </sheetData>
  <sheetProtection/>
  <mergeCells count="22">
    <mergeCell ref="B27:C27"/>
    <mergeCell ref="B19:C19"/>
    <mergeCell ref="B20:C20"/>
    <mergeCell ref="B22:C22"/>
    <mergeCell ref="B24:C24"/>
    <mergeCell ref="B26:C26"/>
    <mergeCell ref="E17:E18"/>
    <mergeCell ref="E6:E7"/>
    <mergeCell ref="B14:C14"/>
    <mergeCell ref="B17:C18"/>
    <mergeCell ref="B8:C8"/>
    <mergeCell ref="B9:C9"/>
    <mergeCell ref="D17:D18"/>
    <mergeCell ref="D6:D7"/>
    <mergeCell ref="B3:E3"/>
    <mergeCell ref="B4:E4"/>
    <mergeCell ref="B12:C12"/>
    <mergeCell ref="B13:C13"/>
    <mergeCell ref="B5:E5"/>
    <mergeCell ref="B11:C11"/>
    <mergeCell ref="B10:C10"/>
    <mergeCell ref="B6:C7"/>
  </mergeCells>
  <printOptions horizontalCentered="1" verticalCentered="1"/>
  <pageMargins left="0.75" right="0.75" top="1" bottom="1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selection activeCell="Q17" sqref="Q17"/>
    </sheetView>
  </sheetViews>
  <sheetFormatPr defaultColWidth="11.421875" defaultRowHeight="12.75"/>
  <cols>
    <col min="1" max="1" width="16.421875" style="1" customWidth="1"/>
    <col min="2" max="2" width="15.28125" style="1" customWidth="1"/>
    <col min="3" max="3" width="23.7109375" style="1" customWidth="1"/>
    <col min="4" max="4" width="23.00390625" style="1" customWidth="1"/>
    <col min="5" max="6" width="19.00390625" style="1" customWidth="1"/>
    <col min="7" max="7" width="6.28125" style="2" hidden="1" customWidth="1"/>
    <col min="8" max="8" width="6.7109375" style="2" hidden="1" customWidth="1"/>
    <col min="9" max="9" width="14.140625" style="1" hidden="1" customWidth="1"/>
    <col min="10" max="11" width="16.8515625" style="1" hidden="1" customWidth="1"/>
    <col min="12" max="12" width="13.8515625" style="1" hidden="1" customWidth="1"/>
    <col min="13" max="13" width="12.140625" style="1" hidden="1" customWidth="1"/>
    <col min="14" max="16" width="0" style="1" hidden="1" customWidth="1"/>
    <col min="17" max="16384" width="11.421875" style="1" customWidth="1"/>
  </cols>
  <sheetData>
    <row r="2" ht="12.75" customHeight="1"/>
    <row r="3" spans="2:6" ht="15">
      <c r="B3" s="61" t="s">
        <v>15</v>
      </c>
      <c r="C3" s="61"/>
      <c r="D3" s="61"/>
      <c r="E3" s="61"/>
      <c r="F3" s="3"/>
    </row>
    <row r="4" spans="2:6" ht="27.75" customHeight="1">
      <c r="B4" s="62" t="str">
        <f>+EFIN!B4</f>
        <v>INVITACION DIRECTA 24 DE 2008</v>
      </c>
      <c r="C4" s="62"/>
      <c r="D4" s="62"/>
      <c r="E4" s="62"/>
      <c r="F4" s="4"/>
    </row>
    <row r="5" spans="2:6" ht="78.75" customHeight="1">
      <c r="B5" s="67" t="str">
        <f>+EFIN!B5</f>
        <v>CONTRATACIÓN DEL PROYECTO Y PRODUCCION PARA EL DISEÑO, INVESTIGACION, REALIZACIÓN Y
PRODUCCIÓN DE UN MAGAZIN CULTURAL PARA SEÑALCOLOMBIA
</v>
      </c>
      <c r="C5" s="67"/>
      <c r="D5" s="67"/>
      <c r="E5" s="67"/>
      <c r="F5" s="5"/>
    </row>
    <row r="6" spans="2:6" ht="13.5" thickBot="1">
      <c r="B6" s="5"/>
      <c r="C6" s="5"/>
      <c r="D6" s="5"/>
      <c r="E6" s="5"/>
      <c r="F6" s="5"/>
    </row>
    <row r="7" spans="1:6" ht="13.5" customHeight="1">
      <c r="A7" s="4"/>
      <c r="B7" s="99" t="s">
        <v>20</v>
      </c>
      <c r="C7" s="84"/>
      <c r="D7" s="95" t="s">
        <v>13</v>
      </c>
      <c r="E7" s="97" t="s">
        <v>14</v>
      </c>
      <c r="F7" s="6"/>
    </row>
    <row r="8" spans="2:6" ht="13.5" thickBot="1">
      <c r="B8" s="100"/>
      <c r="C8" s="101"/>
      <c r="D8" s="96"/>
      <c r="E8" s="98"/>
      <c r="F8" s="6"/>
    </row>
    <row r="9" spans="2:6" ht="28.5" customHeight="1">
      <c r="B9" s="93" t="str">
        <f>+EFIN!E6</f>
        <v>TIEMPO DE CINE LTDA</v>
      </c>
      <c r="C9" s="94"/>
      <c r="D9" s="58">
        <v>603199999</v>
      </c>
      <c r="E9" s="59">
        <f>+D11*35/D9</f>
        <v>34.99112011354629</v>
      </c>
      <c r="F9" s="7"/>
    </row>
    <row r="10" spans="2:6" ht="28.5" customHeight="1" thickBot="1">
      <c r="B10" s="104" t="str">
        <f>+EFIN!D17</f>
        <v>OCHO Y MEDIOS COMUNICACIONES LTDA</v>
      </c>
      <c r="C10" s="105"/>
      <c r="D10" s="54">
        <v>602893922</v>
      </c>
      <c r="E10" s="60">
        <v>50</v>
      </c>
      <c r="F10" s="7"/>
    </row>
    <row r="11" spans="2:6" ht="13.5" thickBot="1">
      <c r="B11" s="102"/>
      <c r="C11" s="103"/>
      <c r="D11" s="56">
        <f>AVERAGE(D9:D10)</f>
        <v>603046960.5</v>
      </c>
      <c r="E11" s="57"/>
      <c r="F11" s="6"/>
    </row>
    <row r="12" spans="2:6" ht="13.5" thickBot="1">
      <c r="B12" s="8"/>
      <c r="C12" s="8"/>
      <c r="D12" s="9"/>
      <c r="F12" s="10"/>
    </row>
    <row r="13" spans="2:12" ht="12.75">
      <c r="B13" s="8"/>
      <c r="C13" s="8"/>
      <c r="D13" s="11"/>
      <c r="E13" s="12"/>
      <c r="F13" s="12"/>
      <c r="G13" s="13" t="s">
        <v>27</v>
      </c>
      <c r="H13" s="14" t="s">
        <v>28</v>
      </c>
      <c r="I13" s="15" t="s">
        <v>29</v>
      </c>
      <c r="J13" s="15" t="s">
        <v>30</v>
      </c>
      <c r="K13" s="15" t="s">
        <v>31</v>
      </c>
      <c r="L13" s="16" t="s">
        <v>32</v>
      </c>
    </row>
    <row r="14" spans="2:12" ht="14.25" customHeight="1">
      <c r="B14" s="8"/>
      <c r="C14" s="17"/>
      <c r="D14" s="18"/>
      <c r="E14" s="19"/>
      <c r="F14" s="19"/>
      <c r="G14" s="20">
        <v>1</v>
      </c>
      <c r="H14" s="21">
        <v>1</v>
      </c>
      <c r="I14" s="21">
        <v>39145697</v>
      </c>
      <c r="J14" s="21">
        <f aca="true" t="shared" si="0" ref="J14:J22">+I14*H14</f>
        <v>39145697</v>
      </c>
      <c r="K14" s="21">
        <f aca="true" t="shared" si="1" ref="K14:K23">+J14*0.16</f>
        <v>6263311.5200000005</v>
      </c>
      <c r="L14" s="22">
        <f aca="true" t="shared" si="2" ref="L14:L23">SUM(J14:K14)</f>
        <v>45409008.52</v>
      </c>
    </row>
    <row r="15" spans="2:12" ht="12.75">
      <c r="B15" s="8"/>
      <c r="C15" s="17"/>
      <c r="D15" s="18"/>
      <c r="E15" s="19"/>
      <c r="F15" s="19"/>
      <c r="G15" s="20">
        <v>2</v>
      </c>
      <c r="H15" s="21">
        <v>1</v>
      </c>
      <c r="I15" s="21">
        <v>12565718</v>
      </c>
      <c r="J15" s="21">
        <f t="shared" si="0"/>
        <v>12565718</v>
      </c>
      <c r="K15" s="21">
        <f t="shared" si="1"/>
        <v>2010514.8800000001</v>
      </c>
      <c r="L15" s="22">
        <f t="shared" si="2"/>
        <v>14576232.88</v>
      </c>
    </row>
    <row r="16" spans="2:12" ht="12.75">
      <c r="B16" s="8"/>
      <c r="C16" s="17"/>
      <c r="D16" s="23"/>
      <c r="E16" s="24"/>
      <c r="F16" s="24"/>
      <c r="G16" s="20">
        <v>3</v>
      </c>
      <c r="H16" s="21">
        <v>1</v>
      </c>
      <c r="I16" s="21">
        <v>16053240</v>
      </c>
      <c r="J16" s="21">
        <f t="shared" si="0"/>
        <v>16053240</v>
      </c>
      <c r="K16" s="21">
        <f t="shared" si="1"/>
        <v>2568518.4</v>
      </c>
      <c r="L16" s="22">
        <f t="shared" si="2"/>
        <v>18621758.4</v>
      </c>
    </row>
    <row r="17" spans="2:12" ht="23.25" customHeight="1">
      <c r="B17" s="106" t="s">
        <v>37</v>
      </c>
      <c r="C17" s="106"/>
      <c r="D17" s="106"/>
      <c r="E17" s="106"/>
      <c r="F17" s="25"/>
      <c r="G17" s="20">
        <v>4</v>
      </c>
      <c r="H17" s="21">
        <v>3</v>
      </c>
      <c r="I17" s="21">
        <v>776640</v>
      </c>
      <c r="J17" s="21">
        <f t="shared" si="0"/>
        <v>2329920</v>
      </c>
      <c r="K17" s="21">
        <f t="shared" si="1"/>
        <v>372787.2</v>
      </c>
      <c r="L17" s="22">
        <f t="shared" si="2"/>
        <v>2702707.2</v>
      </c>
    </row>
    <row r="18" spans="2:12" ht="12.75">
      <c r="B18" s="92"/>
      <c r="C18" s="92"/>
      <c r="D18" s="26"/>
      <c r="E18" s="26"/>
      <c r="F18" s="26"/>
      <c r="G18" s="20">
        <v>5</v>
      </c>
      <c r="H18" s="21">
        <v>1</v>
      </c>
      <c r="I18" s="21">
        <v>3496094</v>
      </c>
      <c r="J18" s="21">
        <f t="shared" si="0"/>
        <v>3496094</v>
      </c>
      <c r="K18" s="21">
        <f t="shared" si="1"/>
        <v>559375.04</v>
      </c>
      <c r="L18" s="22">
        <f t="shared" si="2"/>
        <v>4055469.04</v>
      </c>
    </row>
    <row r="19" spans="7:12" ht="12.75">
      <c r="G19" s="20">
        <v>6</v>
      </c>
      <c r="H19" s="21">
        <v>6</v>
      </c>
      <c r="I19" s="21">
        <v>255928</v>
      </c>
      <c r="J19" s="21">
        <f t="shared" si="0"/>
        <v>1535568</v>
      </c>
      <c r="K19" s="21">
        <f t="shared" si="1"/>
        <v>245690.88</v>
      </c>
      <c r="L19" s="22">
        <f t="shared" si="2"/>
        <v>1781258.88</v>
      </c>
    </row>
    <row r="20" spans="3:12" ht="12.75">
      <c r="C20" s="27"/>
      <c r="G20" s="20">
        <v>7</v>
      </c>
      <c r="H20" s="21">
        <v>3</v>
      </c>
      <c r="I20" s="21">
        <v>6022628</v>
      </c>
      <c r="J20" s="21">
        <f t="shared" si="0"/>
        <v>18067884</v>
      </c>
      <c r="K20" s="21">
        <f t="shared" si="1"/>
        <v>2890861.44</v>
      </c>
      <c r="L20" s="22">
        <f t="shared" si="2"/>
        <v>20958745.44</v>
      </c>
    </row>
    <row r="21" spans="3:12" ht="12.75">
      <c r="C21" s="27"/>
      <c r="G21" s="20">
        <v>8</v>
      </c>
      <c r="H21" s="21">
        <v>3</v>
      </c>
      <c r="I21" s="21">
        <v>58212</v>
      </c>
      <c r="J21" s="21">
        <f t="shared" si="0"/>
        <v>174636</v>
      </c>
      <c r="K21" s="21">
        <f t="shared" si="1"/>
        <v>27941.760000000002</v>
      </c>
      <c r="L21" s="22">
        <f t="shared" si="2"/>
        <v>202577.76</v>
      </c>
    </row>
    <row r="22" spans="7:12" ht="12.75">
      <c r="G22" s="20">
        <v>9</v>
      </c>
      <c r="H22" s="21">
        <v>2</v>
      </c>
      <c r="I22" s="21">
        <v>98000</v>
      </c>
      <c r="J22" s="21">
        <f t="shared" si="0"/>
        <v>196000</v>
      </c>
      <c r="K22" s="21">
        <f t="shared" si="1"/>
        <v>31360</v>
      </c>
      <c r="L22" s="22">
        <f t="shared" si="2"/>
        <v>227360</v>
      </c>
    </row>
    <row r="23" spans="7:12" ht="13.5" thickBot="1">
      <c r="G23" s="28"/>
      <c r="H23" s="29"/>
      <c r="I23" s="29">
        <f>SUM(I14:I22)</f>
        <v>78472157</v>
      </c>
      <c r="J23" s="29">
        <f>SUM(J14:J22)</f>
        <v>93564757</v>
      </c>
      <c r="K23" s="29">
        <f t="shared" si="1"/>
        <v>14970361.120000001</v>
      </c>
      <c r="L23" s="30">
        <f t="shared" si="2"/>
        <v>108535118.12</v>
      </c>
    </row>
  </sheetData>
  <sheetProtection/>
  <mergeCells count="11">
    <mergeCell ref="B17:E17"/>
    <mergeCell ref="B18:C18"/>
    <mergeCell ref="B5:E5"/>
    <mergeCell ref="B9:C9"/>
    <mergeCell ref="B3:E3"/>
    <mergeCell ref="D7:D8"/>
    <mergeCell ref="E7:E8"/>
    <mergeCell ref="B4:E4"/>
    <mergeCell ref="B7:C8"/>
    <mergeCell ref="B11:C11"/>
    <mergeCell ref="B10:C10"/>
  </mergeCells>
  <printOptions horizontalCentered="1" verticalCentered="1"/>
  <pageMargins left="0.75" right="0.75" top="1" bottom="1" header="0" footer="0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ramalaver</cp:lastModifiedBy>
  <cp:lastPrinted>2008-12-10T20:18:28Z</cp:lastPrinted>
  <dcterms:created xsi:type="dcterms:W3CDTF">2006-05-03T14:08:50Z</dcterms:created>
  <dcterms:modified xsi:type="dcterms:W3CDTF">2008-12-15T20:27:06Z</dcterms:modified>
  <cp:category/>
  <cp:version/>
  <cp:contentType/>
  <cp:contentStatus/>
</cp:coreProperties>
</file>