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EFIN" sheetId="1" r:id="rId1"/>
    <sheet name="ECON" sheetId="2" r:id="rId2"/>
  </sheets>
  <definedNames>
    <definedName name="_xlnm.Print_Area" localSheetId="1">'ECON'!$B$3:$E$11</definedName>
    <definedName name="_xlnm.Print_Area" localSheetId="0">'EFIN'!$B$3:$F$28</definedName>
  </definedNames>
  <calcPr fullCalcOnLoad="1"/>
</workbook>
</file>

<file path=xl/sharedStrings.xml><?xml version="1.0" encoding="utf-8"?>
<sst xmlns="http://schemas.openxmlformats.org/spreadsheetml/2006/main" count="58" uniqueCount="38">
  <si>
    <t>EVALUACIÓN FINANCIERA</t>
  </si>
  <si>
    <t>DOCUMENTOS FINANCIEROS</t>
  </si>
  <si>
    <t>X</t>
  </si>
  <si>
    <t>CALIFICACIÓN</t>
  </si>
  <si>
    <t>INDICE DE LIQUIDEZ</t>
  </si>
  <si>
    <t>IL= Activo corriente / Pasivo corriente</t>
  </si>
  <si>
    <t>NIVEL DE ENDEUDAMIENTO</t>
  </si>
  <si>
    <t>NE= Pasivo total / Activo total</t>
  </si>
  <si>
    <t>CUMPLE</t>
  </si>
  <si>
    <t>INDICE DE CAPITAL DE TRABAJO</t>
  </si>
  <si>
    <t>INDICE DE PATRIMONIO LIQUIDO</t>
  </si>
  <si>
    <t>IPL= AT - PT</t>
  </si>
  <si>
    <t>ICT= AC - PC</t>
  </si>
  <si>
    <t>VALOR</t>
  </si>
  <si>
    <t>PUNTAJE</t>
  </si>
  <si>
    <t>EVALUACIÓN ECONOMICA</t>
  </si>
  <si>
    <t>&gt;20%</t>
  </si>
  <si>
    <t>&gt;10%</t>
  </si>
  <si>
    <t>&lt;70%</t>
  </si>
  <si>
    <t>&gt; 1</t>
  </si>
  <si>
    <t>EMPRESA</t>
  </si>
  <si>
    <t>INVITACION DIRECTA 7 DE 2008</t>
  </si>
  <si>
    <t>Estados Financieros comparativos 2006-2007 debidamente firmados por contador, representante legal y revisor fiscal si está obligado a tener</t>
  </si>
  <si>
    <t>Notas a los Estados Financieros según Artículo 36 Ley 222/95.</t>
  </si>
  <si>
    <t xml:space="preserve">Dictamen del revisor fiscal, o a falta de éste, de un Contador Público independiente según Artículo 38 Ley 222/95.
</t>
  </si>
  <si>
    <t>Certificación de los Estados Financieros según Artículo 37 Ley 222/95.</t>
  </si>
  <si>
    <t>Certificados de vigencia y Antecedentes Disciplinarios, del contador y del revisor fiscal, expedidos por la Junta Central de Contadores, con fecha no mayor a noventa (90) días calendario, anteriores a la fecha del presente proceso de contratación.</t>
  </si>
  <si>
    <t>Declaración de renta años 2006</t>
  </si>
  <si>
    <t>ASOCIACION PROACTIVA</t>
  </si>
  <si>
    <t>CONSULTORES NACIONALES ASOCIADOS</t>
  </si>
  <si>
    <t>ARCHIMATICA LTDA</t>
  </si>
  <si>
    <t xml:space="preserve">
PARA CONTRATAR LA PRESTACION DE SERVICIOS ESPECIALIZADOS DE PROCESAMIENTO TECNICO DEL MATERIAL SONORO DE LA FONOTECA
</t>
  </si>
  <si>
    <t xml:space="preserve"> NO CUMPLE</t>
  </si>
  <si>
    <t xml:space="preserve">NO SE EVALUA PORQUE  EL NIVEL DE ENDEUDAMIENTO ESTA POR ENCIMA DEL 70% </t>
  </si>
  <si>
    <t>NO CUMPLE PORQUE A EL VALOR DE LA PROPUESTA ESTA POR DEBAJO DE 85% MINIMO ESTABLECIDO</t>
  </si>
  <si>
    <t>INVITACION DIRECTA No. 7 DE 2008</t>
  </si>
  <si>
    <t>Evalúa: Claudia Fernandez</t>
  </si>
  <si>
    <t>Jefatura de Análisis Financiero y Presupuesto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</si>
</sst>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_ ;\-#,##0\ "/>
    <numFmt numFmtId="171" formatCode="#,##0.00_ ;\-#,##0.00\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_ * #,##0.0_ ;_ * \-#,##0.0_ ;_ * &quot;-&quot;??_ ;_ @_ "/>
    <numFmt numFmtId="176" formatCode="_ * #,##0_ ;_ * \-#,##0_ ;_ * &quot;-&quot;??_ ;_ @_ "/>
    <numFmt numFmtId="177" formatCode="_ &quot;$&quot;\ * #,##0.0_ ;_ &quot;$&quot;\ * \-#,##0.0_ ;_ &quot;$&quot;\ * &quot;-&quot;??_ ;_ @_ "/>
    <numFmt numFmtId="178" formatCode="_ &quot;$&quot;\ * #,##0_ ;_ &quot;$&quot;\ * \-#,##0_ ;_ &quot;$&quot;\ * &quot;-&quot;??_ ;_ @_ "/>
    <numFmt numFmtId="179" formatCode="_ * #,##0.000_ ;_ * \-#,##0.000_ ;_ * &quot;-&quot;??_ ;_ @_ "/>
    <numFmt numFmtId="180" formatCode="_ * #,##0.0000_ ;_ * \-#,##0.0000_ ;_ * &quot;-&quot;??_ ;_ @_ "/>
    <numFmt numFmtId="181" formatCode="0.00000000"/>
    <numFmt numFmtId="182" formatCode="0.0000000000"/>
    <numFmt numFmtId="183" formatCode="0.00000000000"/>
    <numFmt numFmtId="184" formatCode="0.000000000"/>
    <numFmt numFmtId="185" formatCode="0.0%"/>
    <numFmt numFmtId="186" formatCode="0.000%"/>
    <numFmt numFmtId="187" formatCode="_ * #,##0.00000_ ;_ * \-#,##0.00000_ ;_ * &quot;-&quot;??_ ;_ @_ "/>
    <numFmt numFmtId="188" formatCode="#,##0.0"/>
    <numFmt numFmtId="189" formatCode="_ [$€-2]\ * #,##0.00_ ;_ [$€-2]\ * \-#,##0.00_ ;_ [$€-2]\ * &quot;-&quot;??_ "/>
    <numFmt numFmtId="190" formatCode="[$€-2]\ #,##0.00_);[Red]\([$€-2]\ #,##0.00\)"/>
    <numFmt numFmtId="191" formatCode="0.0000%"/>
    <numFmt numFmtId="192" formatCode="0.00000%"/>
  </numFmts>
  <fonts count="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43" fontId="1" fillId="0" borderId="0" xfId="16" applyFont="1" applyAlignment="1">
      <alignment/>
    </xf>
    <xf numFmtId="9" fontId="1" fillId="0" borderId="0" xfId="0" applyNumberFormat="1" applyFont="1" applyAlignment="1">
      <alignment/>
    </xf>
    <xf numFmtId="43" fontId="2" fillId="0" borderId="0" xfId="16" applyFont="1" applyAlignment="1">
      <alignment/>
    </xf>
    <xf numFmtId="0" fontId="2" fillId="0" borderId="4" xfId="0" applyFont="1" applyBorder="1" applyAlignment="1">
      <alignment horizontal="left"/>
    </xf>
    <xf numFmtId="169" fontId="1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3" fontId="1" fillId="0" borderId="5" xfId="16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176" fontId="1" fillId="0" borderId="8" xfId="16" applyNumberFormat="1" applyFont="1" applyBorder="1" applyAlignment="1">
      <alignment horizontal="center"/>
    </xf>
    <xf numFmtId="176" fontId="1" fillId="0" borderId="5" xfId="16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3" fontId="1" fillId="0" borderId="0" xfId="0" applyNumberFormat="1" applyFont="1" applyAlignment="1">
      <alignment/>
    </xf>
    <xf numFmtId="176" fontId="1" fillId="0" borderId="1" xfId="16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2" borderId="9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 horizontal="center"/>
    </xf>
    <xf numFmtId="9" fontId="1" fillId="0" borderId="12" xfId="2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9" fontId="1" fillId="0" borderId="12" xfId="20" applyNumberFormat="1" applyFont="1" applyBorder="1" applyAlignment="1">
      <alignment horizontal="center"/>
    </xf>
    <xf numFmtId="176" fontId="1" fillId="0" borderId="14" xfId="16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76" fontId="1" fillId="0" borderId="3" xfId="0" applyNumberFormat="1" applyFont="1" applyBorder="1" applyAlignment="1">
      <alignment horizontal="center" wrapText="1"/>
    </xf>
    <xf numFmtId="176" fontId="1" fillId="0" borderId="16" xfId="16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wrapText="1"/>
    </xf>
    <xf numFmtId="9" fontId="4" fillId="0" borderId="0" xfId="20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" fillId="2" borderId="31" xfId="0" applyFont="1" applyFill="1" applyBorder="1" applyAlignment="1">
      <alignment wrapText="1"/>
    </xf>
    <xf numFmtId="0" fontId="1" fillId="2" borderId="32" xfId="0" applyFont="1" applyFill="1" applyBorder="1" applyAlignment="1">
      <alignment wrapText="1"/>
    </xf>
    <xf numFmtId="0" fontId="1" fillId="2" borderId="33" xfId="0" applyFont="1" applyFill="1" applyBorder="1" applyAlignment="1">
      <alignment wrapText="1"/>
    </xf>
    <xf numFmtId="0" fontId="1" fillId="2" borderId="34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justify" wrapText="1"/>
    </xf>
    <xf numFmtId="0" fontId="3" fillId="0" borderId="16" xfId="0" applyFont="1" applyBorder="1" applyAlignment="1">
      <alignment horizontal="center" vertical="justify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2" borderId="37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43" fontId="2" fillId="2" borderId="40" xfId="16" applyFont="1" applyFill="1" applyBorder="1" applyAlignment="1">
      <alignment horizontal="center" vertical="center" wrapText="1"/>
    </xf>
    <xf numFmtId="43" fontId="2" fillId="2" borderId="14" xfId="16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 wrapText="1"/>
    </xf>
    <xf numFmtId="0" fontId="4" fillId="0" borderId="16" xfId="0" applyFont="1" applyBorder="1" applyAlignment="1">
      <alignment horizontal="center" vertical="justify" wrapText="1"/>
    </xf>
    <xf numFmtId="0" fontId="4" fillId="0" borderId="33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justify" wrapText="1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5"/>
  <sheetViews>
    <sheetView tabSelected="1" workbookViewId="0" topLeftCell="B19">
      <selection activeCell="B34" sqref="B34"/>
    </sheetView>
  </sheetViews>
  <sheetFormatPr defaultColWidth="11.421875" defaultRowHeight="12.75"/>
  <cols>
    <col min="1" max="1" width="6.00390625" style="1" bestFit="1" customWidth="1"/>
    <col min="2" max="2" width="15.28125" style="1" customWidth="1"/>
    <col min="3" max="4" width="23.7109375" style="1" customWidth="1"/>
    <col min="5" max="5" width="17.7109375" style="1" customWidth="1"/>
    <col min="6" max="6" width="23.7109375" style="1" customWidth="1"/>
    <col min="7" max="8" width="11.421875" style="1" customWidth="1"/>
    <col min="9" max="9" width="13.8515625" style="8" hidden="1" customWidth="1"/>
    <col min="10" max="10" width="15.421875" style="8" hidden="1" customWidth="1"/>
    <col min="11" max="11" width="14.00390625" style="1" hidden="1" customWidth="1"/>
    <col min="12" max="16384" width="11.421875" style="1" customWidth="1"/>
  </cols>
  <sheetData>
    <row r="2" ht="12.75" customHeight="1"/>
    <row r="3" spans="2:6" ht="12.75">
      <c r="B3" s="54" t="s">
        <v>0</v>
      </c>
      <c r="C3" s="54"/>
      <c r="D3" s="54"/>
      <c r="E3" s="54"/>
      <c r="F3" s="54"/>
    </row>
    <row r="4" spans="2:6" ht="13.5" customHeight="1">
      <c r="B4" s="55" t="s">
        <v>21</v>
      </c>
      <c r="C4" s="55"/>
      <c r="D4" s="55"/>
      <c r="E4" s="55"/>
      <c r="F4" s="55"/>
    </row>
    <row r="5" spans="2:6" ht="44.25" customHeight="1">
      <c r="B5" s="58" t="s">
        <v>31</v>
      </c>
      <c r="C5" s="58"/>
      <c r="D5" s="58"/>
      <c r="E5" s="58"/>
      <c r="F5" s="58"/>
    </row>
    <row r="6" spans="2:6" ht="13.5" thickBot="1">
      <c r="B6" s="32"/>
      <c r="C6" s="32"/>
      <c r="D6" s="32"/>
      <c r="E6" s="32"/>
      <c r="F6" s="32"/>
    </row>
    <row r="7" spans="1:6" ht="13.5" customHeight="1">
      <c r="A7" s="2"/>
      <c r="B7" s="50" t="s">
        <v>1</v>
      </c>
      <c r="C7" s="51"/>
      <c r="D7" s="61" t="s">
        <v>28</v>
      </c>
      <c r="E7" s="59" t="s">
        <v>29</v>
      </c>
      <c r="F7" s="59" t="s">
        <v>30</v>
      </c>
    </row>
    <row r="8" spans="2:6" ht="39" customHeight="1" thickBot="1">
      <c r="B8" s="52"/>
      <c r="C8" s="53"/>
      <c r="D8" s="62"/>
      <c r="E8" s="60"/>
      <c r="F8" s="60"/>
    </row>
    <row r="9" spans="2:6" ht="54" customHeight="1">
      <c r="B9" s="69" t="s">
        <v>22</v>
      </c>
      <c r="C9" s="70"/>
      <c r="D9" s="42" t="s">
        <v>2</v>
      </c>
      <c r="E9" s="42" t="s">
        <v>2</v>
      </c>
      <c r="F9" s="38" t="s">
        <v>2</v>
      </c>
    </row>
    <row r="10" spans="2:11" ht="30" customHeight="1">
      <c r="B10" s="56" t="s">
        <v>23</v>
      </c>
      <c r="C10" s="57"/>
      <c r="D10" s="3" t="s">
        <v>2</v>
      </c>
      <c r="E10" s="3" t="s">
        <v>2</v>
      </c>
      <c r="F10" s="7" t="s">
        <v>2</v>
      </c>
      <c r="I10" s="8">
        <v>6000000</v>
      </c>
      <c r="J10" s="8">
        <f>+I10*0.1</f>
        <v>600000</v>
      </c>
      <c r="K10" s="24">
        <f>+I10-J10</f>
        <v>5400000</v>
      </c>
    </row>
    <row r="11" spans="2:11" ht="27.75" customHeight="1">
      <c r="B11" s="56" t="s">
        <v>24</v>
      </c>
      <c r="C11" s="57"/>
      <c r="D11" s="3" t="s">
        <v>2</v>
      </c>
      <c r="E11" s="3" t="s">
        <v>2</v>
      </c>
      <c r="F11" s="7" t="s">
        <v>2</v>
      </c>
      <c r="I11" s="8">
        <v>4000000</v>
      </c>
      <c r="J11" s="8">
        <f>+I11*0.1</f>
        <v>400000</v>
      </c>
      <c r="K11" s="24">
        <f>+I11-J11</f>
        <v>3600000</v>
      </c>
    </row>
    <row r="12" spans="2:11" ht="38.25" customHeight="1">
      <c r="B12" s="56" t="s">
        <v>25</v>
      </c>
      <c r="C12" s="57"/>
      <c r="D12" s="19" t="s">
        <v>2</v>
      </c>
      <c r="E12" s="3" t="s">
        <v>2</v>
      </c>
      <c r="F12" s="7" t="s">
        <v>2</v>
      </c>
      <c r="I12" s="8">
        <v>4000000</v>
      </c>
      <c r="J12" s="8">
        <f>+I12*0.1</f>
        <v>400000</v>
      </c>
      <c r="K12" s="24">
        <f>+I12-J12</f>
        <v>3600000</v>
      </c>
    </row>
    <row r="13" spans="2:11" ht="81.75" customHeight="1">
      <c r="B13" s="56" t="s">
        <v>26</v>
      </c>
      <c r="C13" s="57"/>
      <c r="D13" s="3" t="s">
        <v>2</v>
      </c>
      <c r="E13" s="3" t="s">
        <v>2</v>
      </c>
      <c r="F13" s="7" t="s">
        <v>2</v>
      </c>
      <c r="I13" s="8">
        <f>SUM(I10:I12)</f>
        <v>14000000</v>
      </c>
      <c r="J13" s="8">
        <f>SUM(J10:J12)</f>
        <v>1400000</v>
      </c>
      <c r="K13" s="8">
        <f>SUM(K10:K12)</f>
        <v>12600000</v>
      </c>
    </row>
    <row r="14" spans="2:6" ht="24" customHeight="1" thickBot="1">
      <c r="B14" s="71" t="s">
        <v>27</v>
      </c>
      <c r="C14" s="72"/>
      <c r="D14" s="43"/>
      <c r="E14" s="43" t="s">
        <v>2</v>
      </c>
      <c r="F14" s="44" t="s">
        <v>2</v>
      </c>
    </row>
    <row r="15" spans="2:6" ht="13.5" thickBot="1">
      <c r="B15" s="63" t="s">
        <v>3</v>
      </c>
      <c r="C15" s="64"/>
      <c r="D15" s="33"/>
      <c r="E15" s="33" t="s">
        <v>8</v>
      </c>
      <c r="F15" s="45" t="s">
        <v>8</v>
      </c>
    </row>
    <row r="16" spans="2:6" ht="12.75">
      <c r="B16" s="4"/>
      <c r="C16" s="4"/>
      <c r="D16" s="4"/>
      <c r="E16" s="4"/>
      <c r="F16" s="4"/>
    </row>
    <row r="17" spans="2:6" ht="13.5" thickBot="1">
      <c r="B17" s="5"/>
      <c r="C17" s="5"/>
      <c r="D17" s="5"/>
      <c r="E17" s="5"/>
      <c r="F17" s="5"/>
    </row>
    <row r="18" spans="2:6" ht="13.5" customHeight="1">
      <c r="B18" s="65"/>
      <c r="C18" s="66"/>
      <c r="D18" s="59" t="str">
        <f>+D7</f>
        <v>ASOCIACION PROACTIVA</v>
      </c>
      <c r="E18" s="59" t="str">
        <f>+E7</f>
        <v>CONSULTORES NACIONALES ASOCIADOS</v>
      </c>
      <c r="F18" s="59" t="str">
        <f>+F7</f>
        <v>ARCHIMATICA LTDA</v>
      </c>
    </row>
    <row r="19" spans="2:6" ht="56.25" customHeight="1" thickBot="1">
      <c r="B19" s="67"/>
      <c r="C19" s="68"/>
      <c r="D19" s="60"/>
      <c r="E19" s="60"/>
      <c r="F19" s="60"/>
    </row>
    <row r="20" spans="1:6" ht="14.25" customHeight="1">
      <c r="A20" s="1" t="s">
        <v>19</v>
      </c>
      <c r="B20" s="74" t="s">
        <v>4</v>
      </c>
      <c r="C20" s="75"/>
      <c r="D20" s="11"/>
      <c r="E20" s="11"/>
      <c r="F20" s="11"/>
    </row>
    <row r="21" spans="2:6" ht="12.75">
      <c r="B21" s="76" t="s">
        <v>5</v>
      </c>
      <c r="C21" s="77"/>
      <c r="D21" s="12">
        <f>620661702/176056084</f>
        <v>3.5253635540365647</v>
      </c>
      <c r="E21" s="12">
        <f>1366668278.17/677406636.39</f>
        <v>2.0175005746226184</v>
      </c>
      <c r="F21" s="12">
        <f>+(64290000+197517000)/121320000</f>
        <v>2.1579871414441145</v>
      </c>
    </row>
    <row r="22" spans="1:6" ht="12.75">
      <c r="A22" s="1" t="s">
        <v>18</v>
      </c>
      <c r="B22" s="6" t="s">
        <v>6</v>
      </c>
      <c r="C22" s="17"/>
      <c r="D22" s="13"/>
      <c r="E22" s="13"/>
      <c r="F22" s="13"/>
    </row>
    <row r="23" spans="2:6" ht="13.5" thickBot="1">
      <c r="B23" s="78" t="s">
        <v>7</v>
      </c>
      <c r="C23" s="79"/>
      <c r="D23" s="39">
        <f>572846448/811023279</f>
        <v>0.7063255307619845</v>
      </c>
      <c r="E23" s="37">
        <f>677406636.39/1420405968.17</f>
        <v>0.4769105816013617</v>
      </c>
      <c r="F23" s="37">
        <f>121320000/278151000</f>
        <v>0.436165967406193</v>
      </c>
    </row>
    <row r="24" spans="1:6" ht="12.75" hidden="1">
      <c r="A24" s="1" t="s">
        <v>17</v>
      </c>
      <c r="B24" s="34" t="s">
        <v>9</v>
      </c>
      <c r="C24" s="35"/>
      <c r="D24" s="36"/>
      <c r="E24" s="36"/>
      <c r="F24" s="36"/>
    </row>
    <row r="25" spans="2:6" ht="12.75" hidden="1">
      <c r="B25" s="76" t="s">
        <v>12</v>
      </c>
      <c r="C25" s="77"/>
      <c r="D25" s="21">
        <f>34356119-13704549</f>
        <v>20651570</v>
      </c>
      <c r="E25" s="15">
        <f>193907925-125394539</f>
        <v>68513386</v>
      </c>
      <c r="F25" s="15">
        <f>565525000-194755000</f>
        <v>370770000</v>
      </c>
    </row>
    <row r="26" spans="1:6" ht="12.75" hidden="1">
      <c r="A26" s="1" t="s">
        <v>16</v>
      </c>
      <c r="B26" s="6" t="s">
        <v>10</v>
      </c>
      <c r="C26" s="18"/>
      <c r="D26" s="14"/>
      <c r="E26" s="14"/>
      <c r="F26" s="14"/>
    </row>
    <row r="27" spans="2:6" ht="13.5" hidden="1" thickBot="1">
      <c r="B27" s="80" t="s">
        <v>11</v>
      </c>
      <c r="C27" s="81"/>
      <c r="D27" s="20">
        <f>211266412-57477821</f>
        <v>153788591</v>
      </c>
      <c r="E27" s="20">
        <f>354346251-125394539</f>
        <v>228951712</v>
      </c>
      <c r="F27" s="20">
        <f>1716907000-718059000</f>
        <v>998848000</v>
      </c>
    </row>
    <row r="28" spans="2:6" ht="13.5" thickBot="1">
      <c r="B28" s="63" t="s">
        <v>3</v>
      </c>
      <c r="C28" s="73"/>
      <c r="D28" s="16" t="s">
        <v>32</v>
      </c>
      <c r="E28" s="16" t="s">
        <v>8</v>
      </c>
      <c r="F28" s="16" t="s">
        <v>8</v>
      </c>
    </row>
    <row r="30" spans="4:8" ht="12.75">
      <c r="D30" s="8"/>
      <c r="E30" s="8"/>
      <c r="F30" s="8"/>
      <c r="G30" s="8"/>
      <c r="H30" s="8"/>
    </row>
    <row r="31" spans="3:8" ht="12.75">
      <c r="C31" s="8"/>
      <c r="D31" s="8"/>
      <c r="E31" s="8"/>
      <c r="F31" s="8"/>
      <c r="G31" s="8"/>
      <c r="H31" s="8"/>
    </row>
    <row r="32" spans="2:8" ht="12.75">
      <c r="B32" s="1" t="s">
        <v>36</v>
      </c>
      <c r="C32" s="8"/>
      <c r="D32" s="8"/>
      <c r="E32" s="8"/>
      <c r="F32" s="8"/>
      <c r="G32" s="8"/>
      <c r="H32" s="8"/>
    </row>
    <row r="33" spans="2:8" ht="12.75">
      <c r="B33" s="1" t="s">
        <v>37</v>
      </c>
      <c r="D33" s="8"/>
      <c r="E33" s="8"/>
      <c r="F33" s="8"/>
      <c r="G33" s="8"/>
      <c r="H33" s="8"/>
    </row>
    <row r="34" spans="3:8" ht="12.75">
      <c r="C34" s="8"/>
      <c r="D34" s="8"/>
      <c r="E34" s="8"/>
      <c r="F34" s="8"/>
      <c r="G34" s="8"/>
      <c r="H34" s="8"/>
    </row>
    <row r="35" spans="3:8" ht="12.75">
      <c r="C35" s="8"/>
      <c r="D35" s="8"/>
      <c r="E35" s="8"/>
      <c r="F35" s="8"/>
      <c r="G35" s="8"/>
      <c r="H35" s="8"/>
    </row>
    <row r="36" spans="3:8" ht="12.75">
      <c r="C36" s="8"/>
      <c r="D36" s="8"/>
      <c r="E36" s="8"/>
      <c r="F36" s="8"/>
      <c r="G36" s="8"/>
      <c r="H36" s="8"/>
    </row>
    <row r="37" ht="12.75">
      <c r="D37" s="8"/>
    </row>
    <row r="38" spans="3:4" ht="12.75">
      <c r="C38" s="8"/>
      <c r="D38" s="8"/>
    </row>
    <row r="39" spans="3:4" ht="12.75">
      <c r="C39" s="8"/>
      <c r="D39" s="10"/>
    </row>
    <row r="40" spans="3:4" ht="12.75">
      <c r="C40" s="9"/>
      <c r="D40" s="10"/>
    </row>
    <row r="41" ht="12.75">
      <c r="D41" s="8"/>
    </row>
    <row r="42" ht="12.75">
      <c r="D42" s="8"/>
    </row>
    <row r="43" ht="12.75">
      <c r="D43" s="8"/>
    </row>
    <row r="44" ht="12.75">
      <c r="D44" s="8"/>
    </row>
    <row r="45" ht="12.75">
      <c r="D45" s="8"/>
    </row>
    <row r="46" ht="12.75">
      <c r="D46" s="8"/>
    </row>
    <row r="47" ht="12.75">
      <c r="D47" s="8"/>
    </row>
    <row r="48" ht="12.75">
      <c r="D48" s="8"/>
    </row>
    <row r="49" ht="12.75">
      <c r="D49" s="8"/>
    </row>
    <row r="50" ht="12.75">
      <c r="D50" s="8"/>
    </row>
    <row r="51" ht="12.75">
      <c r="D51" s="8"/>
    </row>
    <row r="52" ht="12.75">
      <c r="D52" s="8"/>
    </row>
    <row r="53" ht="12.75">
      <c r="D53" s="8"/>
    </row>
    <row r="54" ht="12.75">
      <c r="D54" s="8"/>
    </row>
    <row r="55" ht="12.75">
      <c r="D55" s="8"/>
    </row>
  </sheetData>
  <mergeCells count="24">
    <mergeCell ref="F18:F19"/>
    <mergeCell ref="E18:E19"/>
    <mergeCell ref="B28:C28"/>
    <mergeCell ref="B20:C20"/>
    <mergeCell ref="B21:C21"/>
    <mergeCell ref="B23:C23"/>
    <mergeCell ref="B25:C25"/>
    <mergeCell ref="B27:C27"/>
    <mergeCell ref="B15:C15"/>
    <mergeCell ref="D18:D19"/>
    <mergeCell ref="B18:C19"/>
    <mergeCell ref="B9:C9"/>
    <mergeCell ref="B10:C10"/>
    <mergeCell ref="B14:C14"/>
    <mergeCell ref="B7:C8"/>
    <mergeCell ref="B3:F3"/>
    <mergeCell ref="B4:F4"/>
    <mergeCell ref="B13:C13"/>
    <mergeCell ref="B5:F5"/>
    <mergeCell ref="B12:C12"/>
    <mergeCell ref="B11:C11"/>
    <mergeCell ref="E7:E8"/>
    <mergeCell ref="D7:D8"/>
    <mergeCell ref="F7:F8"/>
  </mergeCells>
  <printOptions horizontalCentered="1" verticalCentered="1"/>
  <pageMargins left="0.75" right="0.75" top="1" bottom="1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9"/>
  <sheetViews>
    <sheetView workbookViewId="0" topLeftCell="A1">
      <selection activeCell="D11" sqref="D11"/>
    </sheetView>
  </sheetViews>
  <sheetFormatPr defaultColWidth="11.421875" defaultRowHeight="12.75"/>
  <cols>
    <col min="1" max="1" width="16.421875" style="1" customWidth="1"/>
    <col min="2" max="2" width="15.28125" style="1" customWidth="1"/>
    <col min="3" max="3" width="23.7109375" style="1" customWidth="1"/>
    <col min="4" max="4" width="23.00390625" style="1" customWidth="1"/>
    <col min="5" max="5" width="19.00390625" style="1" customWidth="1"/>
    <col min="6" max="6" width="22.7109375" style="1" bestFit="1" customWidth="1"/>
    <col min="7" max="16384" width="11.421875" style="1" customWidth="1"/>
  </cols>
  <sheetData>
    <row r="2" ht="12.75" customHeight="1"/>
    <row r="3" spans="2:5" ht="12.75">
      <c r="B3" s="54" t="s">
        <v>15</v>
      </c>
      <c r="C3" s="54"/>
      <c r="D3" s="54"/>
      <c r="E3" s="54"/>
    </row>
    <row r="4" spans="2:5" ht="17.25" customHeight="1">
      <c r="B4" s="55" t="s">
        <v>35</v>
      </c>
      <c r="C4" s="55"/>
      <c r="D4" s="55"/>
      <c r="E4" s="55"/>
    </row>
    <row r="5" spans="2:5" ht="52.5" customHeight="1">
      <c r="B5" s="91" t="str">
        <f>+EFIN!B5</f>
        <v>
PARA CONTRATAR LA PRESTACION DE SERVICIOS ESPECIALIZADOS DE PROCESAMIENTO TECNICO DEL MATERIAL SONORO DE LA FONOTECA
</v>
      </c>
      <c r="C5" s="91"/>
      <c r="D5" s="91"/>
      <c r="E5" s="91"/>
    </row>
    <row r="6" spans="2:5" ht="13.5" thickBot="1">
      <c r="B6" s="22"/>
      <c r="C6" s="22"/>
      <c r="D6" s="22"/>
      <c r="E6" s="22"/>
    </row>
    <row r="7" spans="1:5" ht="13.5" customHeight="1">
      <c r="A7" s="2"/>
      <c r="B7" s="86" t="s">
        <v>20</v>
      </c>
      <c r="C7" s="87"/>
      <c r="D7" s="82" t="s">
        <v>13</v>
      </c>
      <c r="E7" s="84" t="s">
        <v>14</v>
      </c>
    </row>
    <row r="8" spans="2:5" ht="13.5" thickBot="1">
      <c r="B8" s="88"/>
      <c r="C8" s="89"/>
      <c r="D8" s="83"/>
      <c r="E8" s="85"/>
    </row>
    <row r="9" spans="2:5" s="23" customFormat="1" ht="74.25" customHeight="1">
      <c r="B9" s="94" t="str">
        <f>+EFIN!D7</f>
        <v>ASOCIACION PROACTIVA</v>
      </c>
      <c r="C9" s="95"/>
      <c r="D9" s="47">
        <f>15486*2500</f>
        <v>38715000</v>
      </c>
      <c r="E9" s="48" t="s">
        <v>33</v>
      </c>
    </row>
    <row r="10" spans="2:6" ht="80.25" customHeight="1">
      <c r="B10" s="92" t="str">
        <f>+EFIN!E7</f>
        <v>CONSULTORES NACIONALES ASOCIADOS</v>
      </c>
      <c r="C10" s="93"/>
      <c r="D10" s="25">
        <f>9570*2500</f>
        <v>23925000</v>
      </c>
      <c r="E10" s="46" t="s">
        <v>34</v>
      </c>
      <c r="F10" s="24"/>
    </row>
    <row r="11" spans="2:6" ht="20.25" customHeight="1" thickBot="1">
      <c r="B11" s="96" t="str">
        <f>+EFIN!F7</f>
        <v>ARCHIMATICA LTDA</v>
      </c>
      <c r="C11" s="97"/>
      <c r="D11" s="40">
        <f>2620*1.16*13062.648</f>
        <v>39699999.801599994</v>
      </c>
      <c r="E11" s="41">
        <v>100</v>
      </c>
      <c r="F11" s="24"/>
    </row>
    <row r="12" spans="2:6" ht="12.75">
      <c r="B12" s="5"/>
      <c r="C12" s="5"/>
      <c r="F12" s="8"/>
    </row>
    <row r="13" spans="2:4" ht="12.75">
      <c r="B13" s="5"/>
      <c r="C13" s="5"/>
      <c r="D13" s="26"/>
    </row>
    <row r="14" spans="2:5" ht="12.75">
      <c r="B14" s="5"/>
      <c r="C14" s="5"/>
      <c r="D14" s="5"/>
      <c r="E14" s="27"/>
    </row>
    <row r="15" spans="2:5" ht="14.25" customHeight="1">
      <c r="B15" s="5"/>
      <c r="C15" s="5"/>
      <c r="D15" s="5"/>
      <c r="E15" s="8">
        <v>40000000</v>
      </c>
    </row>
    <row r="16" spans="2:5" ht="12.75">
      <c r="B16" s="5"/>
      <c r="C16" s="5"/>
      <c r="D16" s="5"/>
      <c r="E16" s="8">
        <f>+E15*0.85</f>
        <v>34000000</v>
      </c>
    </row>
    <row r="17" spans="2:5" ht="12.75">
      <c r="B17" s="5"/>
      <c r="C17" s="5"/>
      <c r="D17" s="28"/>
      <c r="E17" s="28"/>
    </row>
    <row r="18" spans="2:5" ht="12.75">
      <c r="B18" s="5"/>
      <c r="C18" s="5"/>
      <c r="D18" s="29"/>
      <c r="E18" s="30"/>
    </row>
    <row r="19" spans="2:5" ht="12.75">
      <c r="B19" s="90"/>
      <c r="C19" s="90"/>
      <c r="D19" s="31"/>
      <c r="E19" s="49"/>
    </row>
  </sheetData>
  <mergeCells count="10">
    <mergeCell ref="B19:C19"/>
    <mergeCell ref="B5:E5"/>
    <mergeCell ref="B10:C10"/>
    <mergeCell ref="B9:C9"/>
    <mergeCell ref="B11:C11"/>
    <mergeCell ref="B3:E3"/>
    <mergeCell ref="D7:D8"/>
    <mergeCell ref="E7:E8"/>
    <mergeCell ref="B4:E4"/>
    <mergeCell ref="B7:C8"/>
  </mergeCells>
  <printOptions horizontalCentered="1" verticalCentered="1"/>
  <pageMargins left="0.75" right="0.75" top="1" bottom="1" header="0" footer="0"/>
  <pageSetup horizontalDpi="600" verticalDpi="600" orientation="landscape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RTVC</dc:creator>
  <cp:keywords/>
  <dc:description/>
  <cp:lastModifiedBy>rmalaver</cp:lastModifiedBy>
  <cp:lastPrinted>2008-04-17T19:41:16Z</cp:lastPrinted>
  <dcterms:created xsi:type="dcterms:W3CDTF">2006-05-03T14:08:50Z</dcterms:created>
  <dcterms:modified xsi:type="dcterms:W3CDTF">2008-04-22T13:12:38Z</dcterms:modified>
  <cp:category/>
  <cp:version/>
  <cp:contentType/>
  <cp:contentStatus/>
</cp:coreProperties>
</file>