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593" activeTab="0"/>
  </bookViews>
  <sheets>
    <sheet name="EFIN" sheetId="1" r:id="rId1"/>
    <sheet name="OE" sheetId="2" r:id="rId2"/>
  </sheets>
  <definedNames>
    <definedName name="_xlnm.Print_Area" localSheetId="0">'EFIN'!$B$3:$H$27</definedName>
    <definedName name="_xlnm.Print_Area" localSheetId="1">'OE'!$B$2:$D$7</definedName>
    <definedName name="CONSORCIO_INSTELEC_ELECTROSYS">#REF!</definedName>
    <definedName name="DAGA">#REF!</definedName>
    <definedName name="ELECTRONICA">#REF!</definedName>
    <definedName name="IRADIO">#REF!</definedName>
    <definedName name="LA_CURACAO">#REF!</definedName>
    <definedName name="PSN_PUT">#REF!</definedName>
    <definedName name="ROHDE">#REF!</definedName>
    <definedName name="UNION_TEMPORAL_BARSA">#REF!</definedName>
  </definedNames>
  <calcPr fullCalcOnLoad="1"/>
</workbook>
</file>

<file path=xl/sharedStrings.xml><?xml version="1.0" encoding="utf-8"?>
<sst xmlns="http://schemas.openxmlformats.org/spreadsheetml/2006/main" count="96" uniqueCount="50">
  <si>
    <t>EVALUACIÓN FINANCIERA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</si>
  <si>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</si>
  <si>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</si>
  <si>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</si>
  <si>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</si>
  <si>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</si>
  <si>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</si>
  <si>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</si>
  <si>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</si>
  <si>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</si>
  <si>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</si>
  <si>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</si>
  <si>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EVALUACIÓN ECONOMICA</t>
  </si>
  <si>
    <t>INDICADORES FINANCIEROS</t>
  </si>
  <si>
    <t>Declaración de renta del año gravable 2010.</t>
  </si>
  <si>
    <t>PUNTAJE MAXIMO OFERTA ECONOMICA</t>
  </si>
  <si>
    <t>PUNTAJE</t>
  </si>
  <si>
    <t>≥10%</t>
  </si>
  <si>
    <t>Estados financieros comparativos 2010-2009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</t>
  </si>
  <si>
    <t xml:space="preserve">Certificación de los Estados Financieros según Artículo 37 Ley 222/95.
</t>
  </si>
  <si>
    <t>Notas a los Estados Financieros según Artículo 36 Ley 222/95.</t>
  </si>
  <si>
    <t>Certificados de vigencia y Antecedentes Disciplinarios del contador y/o del revisor fiscal, expedidos por la Junta Central de Contadores, con fecha no mayor a noventa (90) días calendario, anteriores a la fecha del presente proceso de contratación</t>
  </si>
  <si>
    <t>&gt;= 1,0</t>
  </si>
  <si>
    <t>&lt;= 70%</t>
  </si>
  <si>
    <t>INVITACION  DIRECTA  No. 008 DE 2011</t>
  </si>
  <si>
    <t>Fotocopia del Registro Único Tributario -RUT- en todos los casos. Si la oferta es presentada por un consorcio o unión temporal, cada uno de sus miembros deberá presentar de manera independiente el anterior documento.</t>
  </si>
  <si>
    <t>Radio televisión nacional de Colombia, requiere contratar la prestación integral de servicios técnicos, logísticos y humanos para el diseño y ejecución de la estrategia integral de comunicación (interna y externa) de rtvc y sus marcas</t>
  </si>
  <si>
    <t>DOCUMENTOS</t>
  </si>
  <si>
    <t>EQUIPO O SERVICIO DE POST-PRODUCCIÓN REQUERIDO</t>
  </si>
  <si>
    <t>PRESUPUESTO TARIFA</t>
  </si>
  <si>
    <t>PROMEDIO</t>
  </si>
  <si>
    <t>HONORARIOS POR LA PRESTACION DE SERVICIOS</t>
  </si>
  <si>
    <t>% PRESTACION DE SERVICIOS</t>
  </si>
  <si>
    <t>UNION TEMPORAL COLOMBIANA DE TELEVISION Y RAQUEL SOFIA AMAYA PRODUCCIONES</t>
  </si>
  <si>
    <t>UNION TEMPORAL VIRUTAL TV-RAFAEL POVEDA</t>
  </si>
  <si>
    <t>COLOMBIANA DE TELEVISION S.A</t>
  </si>
  <si>
    <t xml:space="preserve">1.        EDICIÓN DE VIDEO </t>
  </si>
  <si>
    <t>2.       INGESTA (logger)</t>
  </si>
  <si>
    <t>3.       GRAFICACIÓN</t>
  </si>
  <si>
    <t>4.       ESTACIONES DE AUDIO</t>
  </si>
  <si>
    <t>5.       ESTACIONES DE TRABAJO</t>
  </si>
  <si>
    <t xml:space="preserve">RAQUEL SOFIA AMAYA PRODUCCIONES </t>
  </si>
  <si>
    <t>VIRTUAL TELEVISION</t>
  </si>
  <si>
    <t>RAFAEL POVEDA</t>
  </si>
  <si>
    <t>EDICIÓN DE VIDEO</t>
  </si>
  <si>
    <t>INGESTA (logger)</t>
  </si>
  <si>
    <t>GRAFICACIÓN</t>
  </si>
  <si>
    <t>ESTACIONES DE AUDIO</t>
  </si>
  <si>
    <t>ESTACIONES DE TRABAJO</t>
  </si>
  <si>
    <t>TOTAL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</si>
</sst>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name val="Microsoft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46" applyNumberFormat="1" applyAlignment="1">
      <alignment/>
    </xf>
    <xf numFmtId="164" fontId="0" fillId="0" borderId="0" xfId="46" applyFont="1" applyAlignment="1">
      <alignment/>
    </xf>
    <xf numFmtId="164" fontId="2" fillId="0" borderId="0" xfId="46" applyFont="1" applyAlignment="1">
      <alignment/>
    </xf>
    <xf numFmtId="0" fontId="3" fillId="0" borderId="10" xfId="0" applyFont="1" applyBorder="1" applyAlignment="1">
      <alignment horizontal="left"/>
    </xf>
    <xf numFmtId="165" fontId="0" fillId="0" borderId="0" xfId="46" applyNumberFormat="1" applyFont="1" applyAlignment="1">
      <alignment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0" fillId="0" borderId="10" xfId="46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164" fontId="2" fillId="0" borderId="0" xfId="46" applyFont="1" applyAlignment="1">
      <alignment horizontal="center" wrapText="1"/>
    </xf>
    <xf numFmtId="166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165" fontId="2" fillId="0" borderId="10" xfId="46" applyNumberFormat="1" applyFont="1" applyBorder="1" applyAlignment="1">
      <alignment horizontal="left"/>
    </xf>
    <xf numFmtId="165" fontId="3" fillId="0" borderId="10" xfId="46" applyNumberFormat="1" applyFont="1" applyBorder="1" applyAlignment="1">
      <alignment/>
    </xf>
    <xf numFmtId="9" fontId="2" fillId="0" borderId="10" xfId="54" applyFont="1" applyBorder="1" applyAlignment="1">
      <alignment horizontal="left"/>
    </xf>
    <xf numFmtId="167" fontId="2" fillId="0" borderId="10" xfId="0" applyNumberFormat="1" applyFont="1" applyBorder="1" applyAlignment="1">
      <alignment horizontal="left"/>
    </xf>
    <xf numFmtId="164" fontId="0" fillId="0" borderId="0" xfId="46" applyFont="1" applyFill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10" xfId="46" applyFont="1" applyBorder="1" applyAlignment="1">
      <alignment horizontal="left"/>
    </xf>
    <xf numFmtId="164" fontId="3" fillId="0" borderId="10" xfId="46" applyFont="1" applyBorder="1" applyAlignment="1">
      <alignment/>
    </xf>
    <xf numFmtId="164" fontId="0" fillId="0" borderId="10" xfId="46" applyFont="1" applyFill="1" applyBorder="1" applyAlignment="1">
      <alignment horizontal="center"/>
    </xf>
    <xf numFmtId="165" fontId="6" fillId="0" borderId="10" xfId="46" applyNumberFormat="1" applyFont="1" applyFill="1" applyBorder="1" applyAlignment="1">
      <alignment horizontal="center"/>
    </xf>
    <xf numFmtId="165" fontId="6" fillId="33" borderId="10" xfId="46" applyNumberFormat="1" applyFont="1" applyFill="1" applyBorder="1" applyAlignment="1">
      <alignment horizontal="center" wrapText="1"/>
    </xf>
    <xf numFmtId="9" fontId="0" fillId="0" borderId="10" xfId="54" applyFont="1" applyBorder="1" applyAlignment="1">
      <alignment/>
    </xf>
    <xf numFmtId="167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164" fontId="6" fillId="0" borderId="10" xfId="46" applyFont="1" applyBorder="1" applyAlignment="1">
      <alignment/>
    </xf>
    <xf numFmtId="164" fontId="6" fillId="0" borderId="10" xfId="46" applyFont="1" applyFill="1" applyBorder="1" applyAlignment="1">
      <alignment/>
    </xf>
    <xf numFmtId="164" fontId="6" fillId="34" borderId="10" xfId="46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zoomScalePageLayoutView="0" workbookViewId="0" topLeftCell="A1">
      <selection activeCell="B5" sqref="B5:H5"/>
    </sheetView>
  </sheetViews>
  <sheetFormatPr defaultColWidth="11.421875" defaultRowHeight="12.75"/>
  <cols>
    <col min="1" max="1" width="5.7109375" style="3" bestFit="1" customWidth="1"/>
    <col min="2" max="2" width="48.421875" style="3" customWidth="1"/>
    <col min="3" max="3" width="18.57421875" style="3" bestFit="1" customWidth="1"/>
    <col min="4" max="4" width="20.8515625" style="3" customWidth="1"/>
    <col min="5" max="5" width="20.28125" style="3" bestFit="1" customWidth="1"/>
    <col min="6" max="6" width="19.7109375" style="3" customWidth="1"/>
    <col min="7" max="7" width="18.8515625" style="3" bestFit="1" customWidth="1"/>
    <col min="8" max="8" width="21.8515625" style="3" customWidth="1"/>
    <col min="9" max="16384" width="11.421875" style="3" customWidth="1"/>
  </cols>
  <sheetData>
    <row r="2" ht="12.75" customHeight="1"/>
    <row r="3" spans="2:8" ht="12.75">
      <c r="B3" s="62" t="s">
        <v>0</v>
      </c>
      <c r="C3" s="62"/>
      <c r="D3" s="62"/>
      <c r="E3" s="62"/>
      <c r="F3" s="62"/>
      <c r="G3" s="62"/>
      <c r="H3" s="62"/>
    </row>
    <row r="4" spans="2:8" ht="15.75" customHeight="1">
      <c r="B4" s="63" t="s">
        <v>24</v>
      </c>
      <c r="C4" s="63"/>
      <c r="D4" s="63"/>
      <c r="E4" s="63"/>
      <c r="F4" s="63"/>
      <c r="G4" s="63"/>
      <c r="H4" s="63"/>
    </row>
    <row r="5" spans="2:8" ht="33.75" customHeight="1">
      <c r="B5" s="63" t="s">
        <v>26</v>
      </c>
      <c r="C5" s="63"/>
      <c r="D5" s="63"/>
      <c r="E5" s="63"/>
      <c r="F5" s="63"/>
      <c r="G5" s="63"/>
      <c r="H5" s="63"/>
    </row>
    <row r="6" spans="2:8" ht="12.75">
      <c r="B6" s="15"/>
      <c r="C6" s="26"/>
      <c r="D6" s="26"/>
      <c r="E6" s="35"/>
      <c r="F6" s="35"/>
      <c r="G6" s="17"/>
      <c r="H6" s="19"/>
    </row>
    <row r="7" spans="2:6" ht="12.75">
      <c r="B7" s="64" t="s">
        <v>27</v>
      </c>
      <c r="C7" s="64" t="s">
        <v>33</v>
      </c>
      <c r="D7" s="64"/>
      <c r="E7" s="64" t="s">
        <v>34</v>
      </c>
      <c r="F7" s="64"/>
    </row>
    <row r="8" spans="2:6" ht="38.25">
      <c r="B8" s="64"/>
      <c r="C8" s="36" t="s">
        <v>35</v>
      </c>
      <c r="D8" s="37" t="s">
        <v>41</v>
      </c>
      <c r="E8" s="36" t="s">
        <v>42</v>
      </c>
      <c r="F8" s="36" t="s">
        <v>43</v>
      </c>
    </row>
    <row r="9" spans="2:6" ht="89.25">
      <c r="B9" s="11" t="s">
        <v>18</v>
      </c>
      <c r="C9" s="11" t="s">
        <v>1</v>
      </c>
      <c r="D9" s="11" t="s">
        <v>1</v>
      </c>
      <c r="E9" s="11" t="s">
        <v>1</v>
      </c>
      <c r="F9" s="11" t="s">
        <v>1</v>
      </c>
    </row>
    <row r="10" spans="2:6" ht="45" customHeight="1">
      <c r="B10" s="12" t="s">
        <v>19</v>
      </c>
      <c r="C10" s="12" t="s">
        <v>1</v>
      </c>
      <c r="D10" s="12" t="s">
        <v>1</v>
      </c>
      <c r="E10" s="12" t="s">
        <v>1</v>
      </c>
      <c r="F10" s="12" t="s">
        <v>1</v>
      </c>
    </row>
    <row r="11" spans="2:6" ht="33.75" customHeight="1">
      <c r="B11" s="12" t="s">
        <v>20</v>
      </c>
      <c r="C11" s="12" t="s">
        <v>1</v>
      </c>
      <c r="D11" s="12" t="s">
        <v>1</v>
      </c>
      <c r="E11" s="12" t="s">
        <v>1</v>
      </c>
      <c r="F11" s="12" t="s">
        <v>1</v>
      </c>
    </row>
    <row r="12" spans="2:6" ht="69" customHeight="1">
      <c r="B12" s="12" t="s">
        <v>21</v>
      </c>
      <c r="C12" s="12"/>
      <c r="D12" s="12" t="s">
        <v>1</v>
      </c>
      <c r="E12" s="12" t="s">
        <v>1</v>
      </c>
      <c r="F12" s="12" t="s">
        <v>1</v>
      </c>
    </row>
    <row r="13" spans="2:6" ht="21" customHeight="1">
      <c r="B13" s="12" t="s">
        <v>14</v>
      </c>
      <c r="C13" s="12" t="s">
        <v>1</v>
      </c>
      <c r="D13" s="12" t="s">
        <v>1</v>
      </c>
      <c r="E13" s="12" t="s">
        <v>1</v>
      </c>
      <c r="F13" s="12" t="s">
        <v>1</v>
      </c>
    </row>
    <row r="14" spans="2:6" ht="67.5" customHeight="1">
      <c r="B14" s="12" t="s">
        <v>25</v>
      </c>
      <c r="C14" s="12" t="s">
        <v>1</v>
      </c>
      <c r="D14" s="12" t="s">
        <v>1</v>
      </c>
      <c r="E14" s="12" t="s">
        <v>1</v>
      </c>
      <c r="F14" s="12" t="s">
        <v>1</v>
      </c>
    </row>
    <row r="15" spans="2:6" ht="12.75">
      <c r="B15" s="13" t="s">
        <v>2</v>
      </c>
      <c r="C15" s="13" t="s">
        <v>7</v>
      </c>
      <c r="D15" s="13" t="s">
        <v>7</v>
      </c>
      <c r="E15" s="13" t="s">
        <v>7</v>
      </c>
      <c r="F15" s="13" t="s">
        <v>7</v>
      </c>
    </row>
    <row r="16" spans="2:8" ht="12.75">
      <c r="B16" s="1"/>
      <c r="C16" s="1"/>
      <c r="D16" s="1"/>
      <c r="E16" s="1"/>
      <c r="F16" s="1"/>
      <c r="G16" s="1"/>
      <c r="H16" s="1"/>
    </row>
    <row r="17" spans="2:8" ht="12.75">
      <c r="B17" s="2"/>
      <c r="C17" s="2"/>
      <c r="D17" s="2"/>
      <c r="E17" s="2"/>
      <c r="F17" s="2"/>
      <c r="G17" s="2"/>
      <c r="H17" s="2"/>
    </row>
    <row r="18" spans="2:8" ht="86.25" customHeight="1">
      <c r="B18" s="16" t="s">
        <v>13</v>
      </c>
      <c r="C18" s="16" t="str">
        <f>+C8</f>
        <v>COLOMBIANA DE TELEVISION S.A</v>
      </c>
      <c r="D18" s="16" t="str">
        <f>+D8</f>
        <v>RAQUEL SOFIA AMAYA PRODUCCIONES </v>
      </c>
      <c r="E18" s="16" t="str">
        <f>+C7</f>
        <v>UNION TEMPORAL COLOMBIANA DE TELEVISION Y RAQUEL SOFIA AMAYA PRODUCCIONES</v>
      </c>
      <c r="F18" s="16" t="str">
        <f>+E8</f>
        <v>VIRTUAL TELEVISION</v>
      </c>
      <c r="G18" s="16" t="str">
        <f>+F8</f>
        <v>RAFAEL POVEDA</v>
      </c>
      <c r="H18" s="16" t="str">
        <f>+E7</f>
        <v>UNION TEMPORAL VIRUTAL TV-RAFAEL POVEDA</v>
      </c>
    </row>
    <row r="19" spans="2:8" ht="14.25" customHeight="1">
      <c r="B19" s="9" t="s">
        <v>3</v>
      </c>
      <c r="C19" s="9"/>
      <c r="D19" s="9"/>
      <c r="E19" s="9"/>
      <c r="F19" s="9"/>
      <c r="G19" s="9"/>
      <c r="H19" s="9"/>
    </row>
    <row r="20" spans="1:8" ht="12.75">
      <c r="A20" s="22" t="s">
        <v>22</v>
      </c>
      <c r="B20" s="14" t="s">
        <v>4</v>
      </c>
      <c r="C20" s="30">
        <f>5061148/2157885</f>
        <v>2.3454206317760216</v>
      </c>
      <c r="D20" s="30">
        <f>380543291/157574980</f>
        <v>2.4149981868948993</v>
      </c>
      <c r="E20" s="30">
        <f>(C20*0.4)+(D20*0.6)</f>
        <v>2.387167164847348</v>
      </c>
      <c r="F20" s="30">
        <f>685541428/184978205</f>
        <v>3.7060659551756383</v>
      </c>
      <c r="G20" s="30">
        <f>577102720/296831813</f>
        <v>1.9442077793730284</v>
      </c>
      <c r="H20" s="30">
        <f>(F20*0.5)+(G20*0.5)</f>
        <v>2.8251368672743333</v>
      </c>
    </row>
    <row r="21" spans="1:8" ht="12.75">
      <c r="A21" s="22"/>
      <c r="B21" s="4" t="s">
        <v>5</v>
      </c>
      <c r="C21" s="4"/>
      <c r="D21" s="4"/>
      <c r="E21" s="4"/>
      <c r="F21" s="4"/>
      <c r="G21" s="25"/>
      <c r="H21" s="4"/>
    </row>
    <row r="22" spans="1:8" ht="12.75">
      <c r="A22" s="23" t="s">
        <v>23</v>
      </c>
      <c r="B22" s="14" t="s">
        <v>6</v>
      </c>
      <c r="C22" s="29">
        <f>4689404/23797925</f>
        <v>0.19705096137583425</v>
      </c>
      <c r="D22" s="29">
        <f>157574980/451034803</f>
        <v>0.34936323971434197</v>
      </c>
      <c r="E22" s="29">
        <f>(C22*0.4)+(D22*0.6)</f>
        <v>0.2884383283789389</v>
      </c>
      <c r="F22" s="29">
        <f>329862805/867258892</f>
        <v>0.3803510209498088</v>
      </c>
      <c r="G22" s="29">
        <f>627854213/1546333258</f>
        <v>0.4060277496792997</v>
      </c>
      <c r="H22" s="29">
        <f>(F22*0.5)+(G22*0.5)</f>
        <v>0.3931893853145543</v>
      </c>
    </row>
    <row r="23" spans="1:8" ht="12.75">
      <c r="A23" s="22"/>
      <c r="B23" s="4" t="s">
        <v>8</v>
      </c>
      <c r="C23" s="4"/>
      <c r="D23" s="4"/>
      <c r="E23" s="4"/>
      <c r="F23" s="4"/>
      <c r="G23" s="25"/>
      <c r="H23" s="4"/>
    </row>
    <row r="24" spans="1:8" ht="12.75">
      <c r="A24" s="23" t="s">
        <v>17</v>
      </c>
      <c r="B24" s="14" t="s">
        <v>11</v>
      </c>
      <c r="C24" s="27">
        <f>5061148000-2157885000</f>
        <v>2903263000</v>
      </c>
      <c r="D24" s="27">
        <f>380543291-157574980</f>
        <v>222968311</v>
      </c>
      <c r="E24" s="42">
        <f>(C24*0.4)+(D24*0.6)</f>
        <v>1295086186.6</v>
      </c>
      <c r="F24" s="27">
        <f>685541428-184978205</f>
        <v>500563223</v>
      </c>
      <c r="G24" s="27">
        <f>577102720-296831813</f>
        <v>280270907</v>
      </c>
      <c r="H24" s="42">
        <f>(F24*0.5)+(G24*0.5)</f>
        <v>390417065</v>
      </c>
    </row>
    <row r="25" spans="1:8" ht="12.75">
      <c r="A25" s="22"/>
      <c r="B25" s="4" t="s">
        <v>9</v>
      </c>
      <c r="C25" s="28"/>
      <c r="D25" s="28"/>
      <c r="E25" s="43"/>
      <c r="F25" s="28"/>
      <c r="G25" s="28"/>
      <c r="H25" s="43"/>
    </row>
    <row r="26" spans="1:8" ht="12.75">
      <c r="A26" s="23" t="s">
        <v>17</v>
      </c>
      <c r="B26" s="14" t="s">
        <v>10</v>
      </c>
      <c r="C26" s="27">
        <v>19108521000</v>
      </c>
      <c r="D26" s="27">
        <v>293459803</v>
      </c>
      <c r="E26" s="42">
        <f>(C26*0.4)+(D26*0.6)</f>
        <v>7819484281.8</v>
      </c>
      <c r="F26" s="27">
        <v>537396086</v>
      </c>
      <c r="G26" s="27">
        <v>918479045</v>
      </c>
      <c r="H26" s="42">
        <f>(F26*0.5)+(G26*0.5)</f>
        <v>727937565.5</v>
      </c>
    </row>
    <row r="27" spans="2:8" ht="12.75">
      <c r="B27" s="13" t="s">
        <v>2</v>
      </c>
      <c r="C27" s="59" t="s">
        <v>7</v>
      </c>
      <c r="D27" s="60"/>
      <c r="E27" s="61"/>
      <c r="F27" s="59" t="s">
        <v>7</v>
      </c>
      <c r="G27" s="60"/>
      <c r="H27" s="61"/>
    </row>
    <row r="29" ht="12.75" hidden="1">
      <c r="B29" s="3">
        <v>539097348</v>
      </c>
    </row>
    <row r="30" s="8" customFormat="1" ht="12.75"/>
    <row r="31" spans="2:8" s="8" customFormat="1" ht="12.75">
      <c r="B31" s="24"/>
      <c r="C31" s="24"/>
      <c r="D31" s="24"/>
      <c r="E31" s="24"/>
      <c r="F31" s="24"/>
      <c r="G31" s="24"/>
      <c r="H31" s="24"/>
    </row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</sheetData>
  <sheetProtection/>
  <mergeCells count="8">
    <mergeCell ref="C27:E27"/>
    <mergeCell ref="F27:H27"/>
    <mergeCell ref="B3:H3"/>
    <mergeCell ref="B4:H4"/>
    <mergeCell ref="B5:H5"/>
    <mergeCell ref="B7:B8"/>
    <mergeCell ref="C7:D7"/>
    <mergeCell ref="E7:F7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B1">
      <selection activeCell="B2" sqref="B2:I2"/>
    </sheetView>
  </sheetViews>
  <sheetFormatPr defaultColWidth="11.421875" defaultRowHeight="12.75"/>
  <cols>
    <col min="1" max="1" width="15.7109375" style="5" hidden="1" customWidth="1"/>
    <col min="2" max="2" width="40.00390625" style="0" customWidth="1"/>
    <col min="3" max="3" width="22.28125" style="10" customWidth="1"/>
    <col min="4" max="4" width="14.8515625" style="0" bestFit="1" customWidth="1"/>
    <col min="5" max="5" width="14.8515625" style="7" bestFit="1" customWidth="1"/>
    <col min="6" max="6" width="16.57421875" style="7" bestFit="1" customWidth="1"/>
    <col min="7" max="7" width="34.140625" style="7" customWidth="1"/>
    <col min="8" max="8" width="31.8515625" style="0" customWidth="1"/>
    <col min="9" max="9" width="28.7109375" style="0" customWidth="1"/>
  </cols>
  <sheetData>
    <row r="2" spans="2:9" s="3" customFormat="1" ht="12.75">
      <c r="B2" s="62" t="s">
        <v>12</v>
      </c>
      <c r="C2" s="62"/>
      <c r="D2" s="62"/>
      <c r="E2" s="62"/>
      <c r="F2" s="62"/>
      <c r="G2" s="62"/>
      <c r="H2" s="62"/>
      <c r="I2" s="62"/>
    </row>
    <row r="3" spans="2:9" s="3" customFormat="1" ht="17.25" customHeight="1">
      <c r="B3" s="66" t="str">
        <f>+EFIN!B4</f>
        <v>INVITACION  DIRECTA  No. 008 DE 2011</v>
      </c>
      <c r="C3" s="66"/>
      <c r="D3" s="66"/>
      <c r="E3" s="66"/>
      <c r="F3" s="66"/>
      <c r="G3" s="66"/>
      <c r="H3" s="66"/>
      <c r="I3" s="66"/>
    </row>
    <row r="4" spans="2:9" s="3" customFormat="1" ht="33" customHeight="1">
      <c r="B4" s="63" t="str">
        <f>+EFIN!B5</f>
        <v>Radio televisión nacional de Colombia, requiere contratar la prestación integral de servicios técnicos, logísticos y humanos para el diseño y ejecución de la estrategia integral de comunicación (interna y externa) de rtvc y sus marcas</v>
      </c>
      <c r="C4" s="63"/>
      <c r="D4" s="63"/>
      <c r="E4" s="63"/>
      <c r="F4" s="63"/>
      <c r="G4" s="63"/>
      <c r="H4" s="63"/>
      <c r="I4" s="63"/>
    </row>
    <row r="7" spans="2:9" ht="38.25">
      <c r="B7" s="65" t="s">
        <v>36</v>
      </c>
      <c r="C7" s="65"/>
      <c r="D7" s="52" t="s">
        <v>16</v>
      </c>
      <c r="G7" s="53" t="s">
        <v>28</v>
      </c>
      <c r="H7" s="54" t="str">
        <f>+B9</f>
        <v>UNION TEMPORAL COLOMBIANA DE TELEVISION Y RAQUEL SOFIA AMAYA PRODUCCIONES</v>
      </c>
      <c r="I7" s="54" t="str">
        <f>+B10</f>
        <v>UNION TEMPORAL VIRUTAL TV-RAFAEL POVEDA</v>
      </c>
    </row>
    <row r="8" spans="2:9" ht="12.75">
      <c r="B8" s="18" t="s">
        <v>29</v>
      </c>
      <c r="C8" s="45">
        <v>7221000</v>
      </c>
      <c r="D8" s="18"/>
      <c r="G8" s="55" t="s">
        <v>44</v>
      </c>
      <c r="H8" s="49">
        <f>+D9</f>
        <v>100</v>
      </c>
      <c r="I8" s="49">
        <f>+D10</f>
        <v>94.77009477009477</v>
      </c>
    </row>
    <row r="9" spans="1:9" s="32" customFormat="1" ht="38.25">
      <c r="A9" s="5"/>
      <c r="B9" s="40" t="str">
        <f>+EFIN!C7</f>
        <v>UNION TEMPORAL COLOMBIANA DE TELEVISION Y RAQUEL SOFIA AMAYA PRODUCCIONES</v>
      </c>
      <c r="C9" s="20">
        <v>6852729</v>
      </c>
      <c r="D9" s="33">
        <v>100</v>
      </c>
      <c r="E9" s="31"/>
      <c r="F9" s="31"/>
      <c r="G9" s="56" t="s">
        <v>45</v>
      </c>
      <c r="H9" s="50">
        <f>+D17</f>
        <v>45</v>
      </c>
      <c r="I9" s="50">
        <f>+D18</f>
        <v>42.64654264654265</v>
      </c>
    </row>
    <row r="10" spans="1:9" s="32" customFormat="1" ht="25.5">
      <c r="A10" s="5"/>
      <c r="B10" s="40" t="str">
        <f>+EFIN!E7</f>
        <v>UNION TEMPORAL VIRUTAL TV-RAFAEL POVEDA</v>
      </c>
      <c r="C10" s="20">
        <v>6498900</v>
      </c>
      <c r="D10" s="33">
        <f>+C10/C11*C13</f>
        <v>94.77009477009477</v>
      </c>
      <c r="E10" s="31"/>
      <c r="F10" s="31"/>
      <c r="G10" s="56" t="s">
        <v>46</v>
      </c>
      <c r="H10" s="50">
        <f>+D25</f>
        <v>100</v>
      </c>
      <c r="I10" s="50">
        <f>+D26</f>
        <v>94.77009477009477</v>
      </c>
    </row>
    <row r="11" spans="1:9" s="32" customFormat="1" ht="12.75">
      <c r="A11" s="5"/>
      <c r="B11" s="18" t="s">
        <v>30</v>
      </c>
      <c r="C11" s="20">
        <f>AVERAGE(C8:C10)</f>
        <v>6857543</v>
      </c>
      <c r="D11" s="34"/>
      <c r="E11" s="31"/>
      <c r="F11" s="31"/>
      <c r="G11" s="56" t="s">
        <v>47</v>
      </c>
      <c r="H11" s="50">
        <f>+D33</f>
        <v>100</v>
      </c>
      <c r="I11" s="50">
        <f>+D34</f>
        <v>94.77009477009476</v>
      </c>
    </row>
    <row r="12" spans="3:9" ht="15" customHeight="1">
      <c r="C12" s="6"/>
      <c r="G12" s="55" t="s">
        <v>48</v>
      </c>
      <c r="H12" s="50">
        <f>+D41</f>
        <v>5</v>
      </c>
      <c r="I12" s="51">
        <f>+D42</f>
        <v>4.738504738504739</v>
      </c>
    </row>
    <row r="13" spans="2:9" ht="12.75">
      <c r="B13" s="18" t="s">
        <v>15</v>
      </c>
      <c r="C13" s="20">
        <v>100</v>
      </c>
      <c r="G13" s="57" t="s">
        <v>49</v>
      </c>
      <c r="H13" s="58">
        <f>SUM(H8:H12)</f>
        <v>350</v>
      </c>
      <c r="I13" s="58">
        <f>SUM(I8:I12)</f>
        <v>331.6953316953317</v>
      </c>
    </row>
    <row r="15" spans="2:4" ht="12.75">
      <c r="B15" s="65" t="s">
        <v>37</v>
      </c>
      <c r="C15" s="65"/>
      <c r="D15" s="21" t="s">
        <v>16</v>
      </c>
    </row>
    <row r="16" spans="2:9" ht="25.5">
      <c r="B16" s="18" t="s">
        <v>29</v>
      </c>
      <c r="C16" s="45">
        <v>1857000</v>
      </c>
      <c r="D16" s="18"/>
      <c r="G16" s="39" t="s">
        <v>31</v>
      </c>
      <c r="H16" s="46" t="s">
        <v>32</v>
      </c>
      <c r="I16" s="21" t="s">
        <v>16</v>
      </c>
    </row>
    <row r="17" spans="1:9" s="32" customFormat="1" ht="38.25">
      <c r="A17" s="5"/>
      <c r="B17" s="40" t="str">
        <f>+B9</f>
        <v>UNION TEMPORAL COLOMBIANA DE TELEVISION Y RAQUEL SOFIA AMAYA PRODUCCIONES</v>
      </c>
      <c r="C17" s="20">
        <v>1762293</v>
      </c>
      <c r="D17" s="33">
        <v>45</v>
      </c>
      <c r="E17" s="31"/>
      <c r="F17" s="31"/>
      <c r="G17" s="41" t="str">
        <f>+B33</f>
        <v>UNION TEMPORAL COLOMBIANA DE TELEVISION Y RAQUEL SOFIA AMAYA PRODUCCIONES</v>
      </c>
      <c r="H17" s="47">
        <v>0.06</v>
      </c>
      <c r="I17" s="38">
        <v>100</v>
      </c>
    </row>
    <row r="18" spans="1:9" s="32" customFormat="1" ht="25.5">
      <c r="A18" s="5"/>
      <c r="B18" s="40" t="str">
        <f>+B10</f>
        <v>UNION TEMPORAL VIRUTAL TV-RAFAEL POVEDA</v>
      </c>
      <c r="C18" s="20">
        <v>1671300</v>
      </c>
      <c r="D18" s="33">
        <f>+C18/C19*C21</f>
        <v>42.64654264654265</v>
      </c>
      <c r="E18" s="31"/>
      <c r="F18" s="31"/>
      <c r="G18" s="41" t="str">
        <f>+B34</f>
        <v>UNION TEMPORAL VIRUTAL TV-RAFAEL POVEDA</v>
      </c>
      <c r="H18" s="47">
        <v>0.06</v>
      </c>
      <c r="I18" s="38">
        <v>100</v>
      </c>
    </row>
    <row r="19" spans="1:7" s="32" customFormat="1" ht="12.75">
      <c r="A19" s="5"/>
      <c r="B19" s="18" t="s">
        <v>30</v>
      </c>
      <c r="C19" s="20">
        <f>AVERAGE(C16:C18)</f>
        <v>1763531</v>
      </c>
      <c r="D19" s="34"/>
      <c r="E19" s="31"/>
      <c r="F19" s="31"/>
      <c r="G19" s="31"/>
    </row>
    <row r="20" ht="15" customHeight="1">
      <c r="C20" s="6"/>
    </row>
    <row r="21" spans="2:3" ht="12.75">
      <c r="B21" s="18" t="s">
        <v>15</v>
      </c>
      <c r="C21" s="20">
        <v>45</v>
      </c>
    </row>
    <row r="23" spans="2:4" ht="12.75">
      <c r="B23" s="65" t="s">
        <v>38</v>
      </c>
      <c r="C23" s="65"/>
      <c r="D23" s="21" t="s">
        <v>16</v>
      </c>
    </row>
    <row r="24" spans="2:4" ht="12.75">
      <c r="B24" s="18" t="s">
        <v>29</v>
      </c>
      <c r="C24" s="45">
        <v>4126000</v>
      </c>
      <c r="D24" s="18"/>
    </row>
    <row r="25" spans="1:7" s="32" customFormat="1" ht="38.25">
      <c r="A25" s="5"/>
      <c r="B25" s="40" t="str">
        <f>+B17</f>
        <v>UNION TEMPORAL COLOMBIANA DE TELEVISION Y RAQUEL SOFIA AMAYA PRODUCCIONES</v>
      </c>
      <c r="C25" s="20">
        <v>3915574</v>
      </c>
      <c r="D25" s="33">
        <v>100</v>
      </c>
      <c r="E25" s="31"/>
      <c r="F25" s="31"/>
      <c r="G25" s="31"/>
    </row>
    <row r="26" spans="1:7" s="32" customFormat="1" ht="25.5">
      <c r="A26" s="5"/>
      <c r="B26" s="40" t="str">
        <f>+B18</f>
        <v>UNION TEMPORAL VIRUTAL TV-RAFAEL POVEDA</v>
      </c>
      <c r="C26" s="20">
        <v>3713400</v>
      </c>
      <c r="D26" s="33">
        <f>+C26/C27*C29</f>
        <v>94.77009477009477</v>
      </c>
      <c r="E26" s="31"/>
      <c r="F26" s="31"/>
      <c r="G26" s="31"/>
    </row>
    <row r="27" spans="1:7" s="32" customFormat="1" ht="12.75">
      <c r="A27" s="5"/>
      <c r="B27" s="18" t="s">
        <v>30</v>
      </c>
      <c r="C27" s="20">
        <f>AVERAGE(C24:C26)</f>
        <v>3918324.6666666665</v>
      </c>
      <c r="D27" s="34"/>
      <c r="E27" s="31"/>
      <c r="F27" s="31"/>
      <c r="G27" s="31"/>
    </row>
    <row r="28" ht="15" customHeight="1">
      <c r="C28" s="6"/>
    </row>
    <row r="29" spans="2:3" ht="12.75">
      <c r="B29" s="18" t="s">
        <v>15</v>
      </c>
      <c r="C29" s="20">
        <v>100</v>
      </c>
    </row>
    <row r="31" spans="2:4" ht="12.75">
      <c r="B31" s="65" t="s">
        <v>39</v>
      </c>
      <c r="C31" s="65"/>
      <c r="D31" s="21" t="s">
        <v>16</v>
      </c>
    </row>
    <row r="32" spans="2:4" ht="12.75">
      <c r="B32" s="18" t="s">
        <v>29</v>
      </c>
      <c r="C32" s="45">
        <v>5158000</v>
      </c>
      <c r="D32" s="18"/>
    </row>
    <row r="33" spans="1:7" s="32" customFormat="1" ht="38.25">
      <c r="A33" s="5"/>
      <c r="B33" s="40" t="str">
        <f>+B25</f>
        <v>UNION TEMPORAL COLOMBIANA DE TELEVISION Y RAQUEL SOFIA AMAYA PRODUCCIONES</v>
      </c>
      <c r="C33" s="20">
        <v>4894942</v>
      </c>
      <c r="D33" s="33">
        <v>100</v>
      </c>
      <c r="E33" s="31"/>
      <c r="F33" s="31"/>
      <c r="G33" s="31"/>
    </row>
    <row r="34" spans="1:7" s="32" customFormat="1" ht="25.5">
      <c r="A34" s="5"/>
      <c r="B34" s="40" t="str">
        <f>+B26</f>
        <v>UNION TEMPORAL VIRUTAL TV-RAFAEL POVEDA</v>
      </c>
      <c r="C34" s="20">
        <v>4642200</v>
      </c>
      <c r="D34" s="33">
        <f>+C34/C35*C37</f>
        <v>94.77009477009476</v>
      </c>
      <c r="E34" s="31"/>
      <c r="F34" s="31"/>
      <c r="G34" s="31"/>
    </row>
    <row r="35" spans="1:7" s="32" customFormat="1" ht="12.75">
      <c r="A35" s="5"/>
      <c r="B35" s="18" t="s">
        <v>30</v>
      </c>
      <c r="C35" s="20">
        <f>AVERAGE(C32:C34)</f>
        <v>4898380.666666667</v>
      </c>
      <c r="D35" s="34"/>
      <c r="E35" s="31"/>
      <c r="F35" s="31"/>
      <c r="G35" s="31"/>
    </row>
    <row r="36" ht="15" customHeight="1">
      <c r="C36" s="6"/>
    </row>
    <row r="37" spans="2:3" ht="12.75">
      <c r="B37" s="18" t="s">
        <v>15</v>
      </c>
      <c r="C37" s="20">
        <v>100</v>
      </c>
    </row>
    <row r="39" spans="2:4" ht="12.75">
      <c r="B39" s="65" t="s">
        <v>40</v>
      </c>
      <c r="C39" s="65"/>
      <c r="D39" s="21" t="s">
        <v>16</v>
      </c>
    </row>
    <row r="40" spans="2:4" ht="12.75">
      <c r="B40" s="18" t="s">
        <v>29</v>
      </c>
      <c r="C40" s="45">
        <v>150000</v>
      </c>
      <c r="D40" s="18"/>
    </row>
    <row r="41" spans="1:7" s="32" customFormat="1" ht="38.25">
      <c r="A41" s="5"/>
      <c r="B41" s="40" t="str">
        <f>+B33</f>
        <v>UNION TEMPORAL COLOMBIANA DE TELEVISION Y RAQUEL SOFIA AMAYA PRODUCCIONES</v>
      </c>
      <c r="C41" s="20">
        <v>142350</v>
      </c>
      <c r="D41" s="44">
        <v>5</v>
      </c>
      <c r="E41" s="31"/>
      <c r="F41" s="31"/>
      <c r="G41" s="31"/>
    </row>
    <row r="42" spans="1:7" s="32" customFormat="1" ht="25.5">
      <c r="A42" s="5"/>
      <c r="B42" s="40" t="str">
        <f>+B34</f>
        <v>UNION TEMPORAL VIRUTAL TV-RAFAEL POVEDA</v>
      </c>
      <c r="C42" s="20">
        <v>135000</v>
      </c>
      <c r="D42" s="48">
        <f>+C42/C43*C45</f>
        <v>4.738504738504739</v>
      </c>
      <c r="E42" s="31"/>
      <c r="F42" s="31"/>
      <c r="G42" s="31"/>
    </row>
    <row r="43" spans="1:7" s="32" customFormat="1" ht="12.75">
      <c r="A43" s="5"/>
      <c r="B43" s="18" t="s">
        <v>30</v>
      </c>
      <c r="C43" s="20">
        <f>AVERAGE(C40:C42)</f>
        <v>142450</v>
      </c>
      <c r="D43" s="34"/>
      <c r="E43" s="31"/>
      <c r="F43" s="31"/>
      <c r="G43" s="31"/>
    </row>
    <row r="44" ht="15" customHeight="1">
      <c r="C44" s="6"/>
    </row>
    <row r="45" spans="2:3" ht="12.75">
      <c r="B45" s="18" t="s">
        <v>15</v>
      </c>
      <c r="C45" s="20">
        <v>5</v>
      </c>
    </row>
  </sheetData>
  <sheetProtection/>
  <mergeCells count="8">
    <mergeCell ref="B2:I2"/>
    <mergeCell ref="B3:I3"/>
    <mergeCell ref="B4:I4"/>
    <mergeCell ref="B15:C15"/>
    <mergeCell ref="B31:C31"/>
    <mergeCell ref="B39:C39"/>
    <mergeCell ref="B7:C7"/>
    <mergeCell ref="B23:C23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Angela Marcela Florez Arenas</cp:lastModifiedBy>
  <cp:lastPrinted>2010-06-15T21:00:36Z</cp:lastPrinted>
  <dcterms:created xsi:type="dcterms:W3CDTF">2006-05-03T14:08:50Z</dcterms:created>
  <dcterms:modified xsi:type="dcterms:W3CDTF">2011-09-20T21:56:46Z</dcterms:modified>
  <cp:category/>
  <cp:version/>
  <cp:contentType/>
  <cp:contentStatus/>
</cp:coreProperties>
</file>