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tabRatio="593" activeTab="0"/>
  </bookViews>
  <sheets>
    <sheet name="EFIN" sheetId="1" r:id="rId1"/>
    <sheet name="TARIFAS" sheetId="2" r:id="rId2"/>
    <sheet name="RESUMEN OFERTA ECONOMICA" sheetId="3" r:id="rId3"/>
  </sheets>
  <definedNames>
    <definedName name="_xlnm.Print_Area" localSheetId="0">'EFIN'!$A$2:$D$26</definedName>
    <definedName name="_xlnm.Print_Area" localSheetId="2">'RESUMEN OFERTA ECONOMICA'!$B$3:$D$18</definedName>
    <definedName name="_xlnm.Print_Area" localSheetId="1">'TARIFAS'!$B$2:$D$23</definedName>
  </definedNames>
  <calcPr fullCalcOnLoad="1"/>
</workbook>
</file>

<file path=xl/sharedStrings.xml><?xml version="1.0" encoding="utf-8"?>
<sst xmlns="http://schemas.openxmlformats.org/spreadsheetml/2006/main" count="58" uniqueCount="37">
  <si>
    <t>EVALUACIÓN FINANCIERA</t>
  </si>
  <si>
    <t>X</t>
  </si>
  <si>
    <t>CALIFICACIÓN</t>
  </si>
  <si>
    <t>INDICE DE LIQUIDEZ</t>
  </si>
  <si>
    <t>IL= Activo corriente / Pasivo corriente</t>
  </si>
  <si>
    <t>NIVEL DE ENDEUDAMIENTO</t>
  </si>
  <si>
    <t>NE= Pasivo total / Activo total</t>
  </si>
  <si>
    <t>CUMPLE</t>
  </si>
  <si>
    <t>INDICE DE CAPITAL DE TRABAJO</t>
  </si>
  <si>
    <t>INDICE DE PATRIMONIO LIQUIDO</t>
  </si>
  <si>
    <t>IPL= AT - PT</t>
  </si>
  <si>
    <t>ICT= AC - PC</t>
  </si>
  <si>
    <t>PUNTAJE PROPUESTA</t>
  </si>
  <si>
    <t>PUNTAJE</t>
  </si>
  <si>
    <t>OFERTA DE COMISION POR ADMINISTRACION</t>
  </si>
  <si>
    <t>EVALUACIÓN ECONOMICA</t>
  </si>
  <si>
    <t>SERVICIOS TECNICOS</t>
  </si>
  <si>
    <t>COMISION</t>
  </si>
  <si>
    <t>INDICADORES FINANCIEROS</t>
  </si>
  <si>
    <t>TOTAL PUNTAJE</t>
  </si>
  <si>
    <t>Estados Financieros definitivos con corte a 31 de diciembre de la última vigencia (2009) y a nivel de subcuenta, en forma comparativa con los del año inmediatamente anterior, incluyendo las Notas Explicativas a los mismos.</t>
  </si>
  <si>
    <t>Certificación de los Estados Financieros presentados, suscrita por el Representante le-gal y por el Contador Público, bajo cuya responsabilidad se hubiesen preparado los mismos, elaborada de conformidad con lo establecido en el artículo 37 de la Ley 222 de 1995, en concordancia con el artículo 57 del Decreto reglamentario 2649 de 1993.</t>
  </si>
  <si>
    <t>Dictamen de Revisor Fiscal (sí existiera la obligación de tenerlo), para los Estados Fi-nancieros presentados, en los términos del artículo 38 de la Ley 222 de 1995, artículos 208 y 209 del Código de Comercio y artículo 11 del Decreto 1406 de 1999. En caso que el oferente no esté obligado a tener Revisor Fiscal, el Contador Público deberá cumplir con lo exigido en el artículo 11 del Decreto 1406 de 1999.</t>
  </si>
  <si>
    <t>Fotocopia legible de la Tarjeta Profesional del Contador Público y del Revisor Fiscal (si existiere la obligación de tenerlo) o del contador independiente que los hubiere exami-nado, que suscriben, certifica y dictamina los Estados Financieros definitivos presenta-dos, con sus respectivos Certificados de Vigencia de Inscripción y de Antecedentes Dis-ciplinarios vigentes a la fecha de presentación de la oferta (no mayor a tres meses), ex-pedido por la Junta Central de Contadores.</t>
  </si>
  <si>
    <t>Declaración de renta del año gravable 2009 si ya presento, de lo contrario presentara 2008</t>
  </si>
  <si>
    <t>VIRTUAL &amp; MEDIOS</t>
  </si>
  <si>
    <t>RAFAEL POVEDA</t>
  </si>
  <si>
    <t>TOTAL</t>
  </si>
  <si>
    <t>OFERTA DE DESCUENTO</t>
  </si>
  <si>
    <t>DESCUENTO</t>
  </si>
  <si>
    <t>INVITACION DIRECTA  No. 03 DE 2010</t>
  </si>
  <si>
    <t>UNION VIRTUAL TELEVISION - RAFAEL POVEDA</t>
  </si>
  <si>
    <t>CONTRATAR BAJO LA MODALIDAD DE ADMINISTRACIÓN DELEGADA, LA PRESTACIÓN DE SERVICIOS LOGÍSTICOS Y HUMANOS PARA EL TALENTO HUMANO, EL DISEÑO, PRODUCCIÓN, EJECUCIÓN DE PIEZAS PARA AUTO SOSTENIMIENTO DE IMAGEN AL AIRE DE LOS CANALES SEÑALCOLOMBIA Y CANAL INSTITUCIONAL.</t>
  </si>
  <si>
    <t>SALAS DE EDICION</t>
  </si>
  <si>
    <t>SALA DE AUDIO</t>
  </si>
  <si>
    <t>SALA DE GRAFICACION</t>
  </si>
  <si>
    <t>Notas Explicativas a los Estados Financieros presentados, elaboradas y presentadas conforme al Decreto Reglamentario 2649 de 1993, en las que se especifique la desagre-gación con valores y explicación de las cuentas y subcuentas que lo componen</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</si>
</sst>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 #,##0.00_ ;_ * \-#,##0.00_ ;_ * &quot;-&quot;??_ ;_ @_ "/>
    <numFmt numFmtId="171" formatCode="0.0"/>
    <numFmt numFmtId="172" formatCode="_ * #,##0_ ;_ * \-#,##0_ ;_ * &quot;-&quot;??_ ;_ @_ "/>
  </numFmts>
  <fonts count="40">
    <font>
      <sz val="10"/>
      <name val="Arial"/>
      <family val="0"/>
    </font>
    <font>
      <sz val="11"/>
      <color indexed="8"/>
      <name val="Calibri"/>
      <family val="2"/>
    </font>
    <font>
      <sz val="10"/>
      <name val="Trebuchet MS"/>
      <family val="2"/>
    </font>
    <font>
      <b/>
      <sz val="10"/>
      <name val="Trebuchet MS"/>
      <family val="2"/>
    </font>
    <font>
      <i/>
      <sz val="10"/>
      <name val="Trebuchet MS"/>
      <family val="2"/>
    </font>
    <font>
      <b/>
      <i/>
      <sz val="10"/>
      <name val="Trebuchet MS"/>
      <family val="2"/>
    </font>
    <font>
      <b/>
      <sz val="12"/>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top style="medium"/>
      <bottom style="medium"/>
    </border>
    <border>
      <left/>
      <right/>
      <top style="medium"/>
      <bottom style="medium"/>
    </border>
    <border>
      <left/>
      <right style="medium"/>
      <top style="medium"/>
      <bottom style="medium"/>
    </border>
    <border>
      <left style="medium"/>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5" fillId="0" borderId="0" xfId="0" applyFont="1" applyFill="1" applyBorder="1" applyAlignment="1">
      <alignment horizontal="center"/>
    </xf>
    <xf numFmtId="0" fontId="4" fillId="0" borderId="0" xfId="0" applyFont="1" applyBorder="1" applyAlignment="1">
      <alignment horizontal="center"/>
    </xf>
    <xf numFmtId="0" fontId="2" fillId="0" borderId="0" xfId="0" applyFont="1" applyAlignment="1">
      <alignment wrapText="1"/>
    </xf>
    <xf numFmtId="0" fontId="2" fillId="0" borderId="10" xfId="0" applyFont="1" applyBorder="1" applyAlignment="1">
      <alignment/>
    </xf>
    <xf numFmtId="170" fontId="2" fillId="0" borderId="10" xfId="46" applyFont="1" applyBorder="1" applyAlignment="1">
      <alignment horizontal="left"/>
    </xf>
    <xf numFmtId="0" fontId="6" fillId="0" borderId="0" xfId="0" applyFont="1" applyAlignment="1">
      <alignment wrapText="1"/>
    </xf>
    <xf numFmtId="0" fontId="6" fillId="0" borderId="0" xfId="0" applyFont="1" applyBorder="1" applyAlignment="1">
      <alignment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wrapText="1"/>
    </xf>
    <xf numFmtId="0" fontId="3" fillId="33" borderId="16" xfId="0" applyFont="1" applyFill="1" applyBorder="1" applyAlignment="1">
      <alignment horizont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 fillId="0" borderId="20" xfId="0" applyFont="1" applyBorder="1" applyAlignment="1">
      <alignment horizontal="left"/>
    </xf>
    <xf numFmtId="0" fontId="3" fillId="0" borderId="20" xfId="0" applyFont="1" applyBorder="1" applyAlignment="1">
      <alignment/>
    </xf>
    <xf numFmtId="0" fontId="2" fillId="0" borderId="21" xfId="0" applyFont="1" applyBorder="1" applyAlignment="1">
      <alignment/>
    </xf>
    <xf numFmtId="170" fontId="2" fillId="0" borderId="21" xfId="46" applyFont="1" applyBorder="1" applyAlignment="1">
      <alignment horizontal="left"/>
    </xf>
    <xf numFmtId="0" fontId="2" fillId="0" borderId="22" xfId="0" applyFont="1" applyBorder="1" applyAlignment="1">
      <alignment horizontal="left"/>
    </xf>
    <xf numFmtId="170" fontId="2" fillId="0" borderId="23" xfId="46" applyFont="1" applyBorder="1" applyAlignment="1">
      <alignment horizontal="left"/>
    </xf>
    <xf numFmtId="170" fontId="2" fillId="0" borderId="24" xfId="46" applyFont="1" applyBorder="1" applyAlignment="1">
      <alignment horizontal="left"/>
    </xf>
    <xf numFmtId="0" fontId="5" fillId="33" borderId="14" xfId="0" applyFont="1" applyFill="1" applyBorder="1" applyAlignment="1">
      <alignment horizontal="center"/>
    </xf>
    <xf numFmtId="171" fontId="2" fillId="0" borderId="10" xfId="0" applyNumberFormat="1" applyFont="1" applyBorder="1" applyAlignment="1">
      <alignment horizontal="center"/>
    </xf>
    <xf numFmtId="171" fontId="2" fillId="0" borderId="21" xfId="0" applyNumberFormat="1" applyFont="1" applyBorder="1" applyAlignment="1">
      <alignment horizontal="center"/>
    </xf>
    <xf numFmtId="0" fontId="3" fillId="0" borderId="10" xfId="0" applyFont="1" applyBorder="1" applyAlignment="1">
      <alignment horizontal="center"/>
    </xf>
    <xf numFmtId="0" fontId="3" fillId="0" borderId="21" xfId="0" applyFont="1" applyBorder="1" applyAlignment="1">
      <alignment horizontal="center"/>
    </xf>
    <xf numFmtId="9" fontId="2" fillId="0" borderId="10" xfId="52" applyFont="1" applyBorder="1" applyAlignment="1">
      <alignment horizontal="center"/>
    </xf>
    <xf numFmtId="9" fontId="2" fillId="0" borderId="21" xfId="52" applyFont="1" applyBorder="1" applyAlignment="1">
      <alignment horizontal="center"/>
    </xf>
    <xf numFmtId="0" fontId="3" fillId="0" borderId="0" xfId="0" applyFont="1" applyAlignment="1">
      <alignment/>
    </xf>
    <xf numFmtId="170" fontId="2" fillId="0" borderId="0" xfId="46" applyFont="1" applyAlignment="1">
      <alignment/>
    </xf>
    <xf numFmtId="0" fontId="3" fillId="0" borderId="0" xfId="0" applyFont="1" applyBorder="1" applyAlignment="1">
      <alignment/>
    </xf>
    <xf numFmtId="0" fontId="3" fillId="0" borderId="0" xfId="0" applyFont="1" applyBorder="1" applyAlignment="1">
      <alignment wrapText="1"/>
    </xf>
    <xf numFmtId="0" fontId="2" fillId="0" borderId="0" xfId="0" applyFont="1" applyFill="1" applyBorder="1" applyAlignment="1">
      <alignment/>
    </xf>
    <xf numFmtId="0" fontId="2" fillId="0" borderId="0" xfId="0" applyFont="1" applyAlignment="1">
      <alignment/>
    </xf>
    <xf numFmtId="170" fontId="2" fillId="0" borderId="0" xfId="46" applyFont="1" applyAlignment="1">
      <alignment/>
    </xf>
    <xf numFmtId="172" fontId="2" fillId="0" borderId="0" xfId="46" applyNumberFormat="1" applyFont="1" applyAlignment="1">
      <alignment/>
    </xf>
    <xf numFmtId="170" fontId="2" fillId="0" borderId="0" xfId="0" applyNumberFormat="1" applyFont="1" applyAlignment="1">
      <alignment/>
    </xf>
    <xf numFmtId="172" fontId="3" fillId="33" borderId="16" xfId="46" applyNumberFormat="1" applyFont="1" applyFill="1" applyBorder="1" applyAlignment="1">
      <alignment horizontal="center"/>
    </xf>
    <xf numFmtId="0" fontId="3" fillId="34" borderId="14" xfId="0" applyFont="1" applyFill="1" applyBorder="1" applyAlignment="1">
      <alignment horizontal="center" wrapText="1"/>
    </xf>
    <xf numFmtId="170" fontId="2" fillId="34" borderId="15" xfId="46" applyFont="1" applyFill="1" applyBorder="1" applyAlignment="1">
      <alignment/>
    </xf>
    <xf numFmtId="170" fontId="2" fillId="0" borderId="16" xfId="46" applyNumberFormat="1" applyFont="1" applyBorder="1" applyAlignment="1">
      <alignment horizontal="center"/>
    </xf>
    <xf numFmtId="0" fontId="3" fillId="0" borderId="14" xfId="0" applyFont="1" applyBorder="1" applyAlignment="1">
      <alignment/>
    </xf>
    <xf numFmtId="0" fontId="3" fillId="0" borderId="16" xfId="0" applyFont="1" applyBorder="1" applyAlignment="1">
      <alignment/>
    </xf>
    <xf numFmtId="0" fontId="3" fillId="0" borderId="0" xfId="0" applyFont="1" applyBorder="1" applyAlignment="1">
      <alignment vertical="top" wrapText="1"/>
    </xf>
    <xf numFmtId="0" fontId="2" fillId="0" borderId="0" xfId="0" applyFont="1" applyFill="1" applyBorder="1" applyAlignment="1">
      <alignment/>
    </xf>
    <xf numFmtId="0" fontId="3" fillId="0" borderId="0" xfId="0" applyFont="1" applyFill="1" applyBorder="1" applyAlignment="1">
      <alignment horizontal="center"/>
    </xf>
    <xf numFmtId="0" fontId="3" fillId="33" borderId="16" xfId="0" applyFont="1" applyFill="1" applyBorder="1" applyAlignment="1">
      <alignment horizontal="center" vertical="center" wrapText="1"/>
    </xf>
    <xf numFmtId="0" fontId="3" fillId="0" borderId="17" xfId="0" applyFont="1" applyFill="1" applyBorder="1" applyAlignment="1">
      <alignment horizontal="center" wrapText="1"/>
    </xf>
    <xf numFmtId="170" fontId="2" fillId="0" borderId="19" xfId="46" applyNumberFormat="1" applyFont="1" applyFill="1" applyBorder="1" applyAlignment="1">
      <alignment horizontal="center" wrapText="1"/>
    </xf>
    <xf numFmtId="0" fontId="3" fillId="0" borderId="20" xfId="0" applyFont="1" applyFill="1" applyBorder="1" applyAlignment="1">
      <alignment horizontal="center" wrapText="1"/>
    </xf>
    <xf numFmtId="170" fontId="2" fillId="0" borderId="21" xfId="46" applyNumberFormat="1" applyFont="1" applyFill="1" applyBorder="1" applyAlignment="1">
      <alignment horizontal="center" wrapText="1"/>
    </xf>
    <xf numFmtId="0" fontId="3" fillId="0" borderId="25" xfId="0" applyFont="1" applyFill="1" applyBorder="1" applyAlignment="1">
      <alignment horizontal="center" wrapText="1"/>
    </xf>
    <xf numFmtId="170" fontId="2" fillId="0" borderId="26" xfId="46" applyNumberFormat="1" applyFont="1" applyFill="1" applyBorder="1" applyAlignment="1">
      <alignment horizontal="center" wrapText="1"/>
    </xf>
    <xf numFmtId="0" fontId="3" fillId="33" borderId="14" xfId="0" applyFont="1" applyFill="1" applyBorder="1" applyAlignment="1">
      <alignment horizontal="center" wrapText="1"/>
    </xf>
    <xf numFmtId="170" fontId="3" fillId="33" borderId="16" xfId="46" applyNumberFormat="1" applyFont="1" applyFill="1" applyBorder="1" applyAlignment="1">
      <alignment horizontal="center"/>
    </xf>
    <xf numFmtId="0" fontId="3" fillId="0" borderId="14" xfId="0" applyFont="1" applyFill="1" applyBorder="1" applyAlignment="1">
      <alignment horizontal="center" wrapText="1"/>
    </xf>
    <xf numFmtId="9" fontId="3" fillId="0" borderId="15" xfId="0" applyNumberFormat="1" applyFont="1" applyFill="1" applyBorder="1" applyAlignment="1">
      <alignment horizontal="center" wrapText="1"/>
    </xf>
    <xf numFmtId="170" fontId="3" fillId="0" borderId="16" xfId="46" applyFont="1" applyFill="1" applyBorder="1" applyAlignment="1">
      <alignment horizontal="center" wrapText="1"/>
    </xf>
    <xf numFmtId="0" fontId="3" fillId="33" borderId="23" xfId="0" applyFont="1" applyFill="1" applyBorder="1" applyAlignment="1">
      <alignment horizontal="center" wrapText="1"/>
    </xf>
    <xf numFmtId="0" fontId="3" fillId="33" borderId="24" xfId="0" applyFont="1" applyFill="1" applyBorder="1" applyAlignment="1">
      <alignment horizontal="center" wrapText="1"/>
    </xf>
    <xf numFmtId="0" fontId="4" fillId="0" borderId="17" xfId="0" applyFont="1" applyBorder="1" applyAlignment="1">
      <alignment horizontal="justify" wrapText="1"/>
    </xf>
    <xf numFmtId="0" fontId="4" fillId="0" borderId="18" xfId="0" applyFont="1" applyBorder="1" applyAlignment="1">
      <alignment horizontal="center" wrapText="1"/>
    </xf>
    <xf numFmtId="0" fontId="4" fillId="0" borderId="0" xfId="0" applyFont="1" applyFill="1" applyBorder="1" applyAlignment="1">
      <alignment horizontal="center" wrapText="1"/>
    </xf>
    <xf numFmtId="0" fontId="4" fillId="0" borderId="20" xfId="0" applyFont="1" applyBorder="1" applyAlignment="1">
      <alignment horizontal="justify" wrapText="1"/>
    </xf>
    <xf numFmtId="0" fontId="4" fillId="0" borderId="1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justify"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19" xfId="0" applyFont="1" applyFill="1" applyBorder="1" applyAlignment="1">
      <alignment horizontal="center" wrapText="1"/>
    </xf>
    <xf numFmtId="0" fontId="4" fillId="0" borderId="21" xfId="0" applyFont="1" applyFill="1" applyBorder="1" applyAlignment="1">
      <alignment horizontal="center" wrapText="1"/>
    </xf>
    <xf numFmtId="0" fontId="5" fillId="33" borderId="27" xfId="0" applyFont="1" applyFill="1" applyBorder="1" applyAlignment="1">
      <alignment horizontal="center"/>
    </xf>
    <xf numFmtId="0" fontId="5" fillId="33" borderId="28" xfId="0" applyFont="1" applyFill="1" applyBorder="1" applyAlignment="1">
      <alignment horizontal="center"/>
    </xf>
    <xf numFmtId="0" fontId="5" fillId="33" borderId="29" xfId="0" applyFont="1" applyFill="1" applyBorder="1" applyAlignment="1">
      <alignment horizontal="center"/>
    </xf>
    <xf numFmtId="0" fontId="3" fillId="33" borderId="30" xfId="0" applyFont="1" applyFill="1" applyBorder="1" applyAlignment="1">
      <alignment horizontal="center" wrapText="1"/>
    </xf>
    <xf numFmtId="0" fontId="3" fillId="33" borderId="11" xfId="0" applyFont="1" applyFill="1" applyBorder="1" applyAlignment="1">
      <alignment horizontal="center" wrapText="1"/>
    </xf>
    <xf numFmtId="0" fontId="3" fillId="33" borderId="18" xfId="0" applyFont="1" applyFill="1" applyBorder="1" applyAlignment="1">
      <alignment horizontal="center" wrapText="1"/>
    </xf>
    <xf numFmtId="0" fontId="3" fillId="33" borderId="19" xfId="0" applyFont="1" applyFill="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3" fillId="33" borderId="14" xfId="0" applyFont="1" applyFill="1" applyBorder="1" applyAlignment="1">
      <alignment horizontal="center"/>
    </xf>
    <xf numFmtId="0" fontId="3" fillId="33" borderId="15" xfId="0"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3" fillId="0" borderId="0" xfId="0" applyFont="1" applyBorder="1" applyAlignment="1">
      <alignment horizontal="center" vertical="top" wrapText="1"/>
    </xf>
    <xf numFmtId="0" fontId="6" fillId="0" borderId="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28"/>
  <sheetViews>
    <sheetView tabSelected="1" zoomScalePageLayoutView="0" workbookViewId="0" topLeftCell="A5">
      <selection activeCell="B6" sqref="B6:C6"/>
    </sheetView>
  </sheetViews>
  <sheetFormatPr defaultColWidth="11.421875" defaultRowHeight="12.75"/>
  <cols>
    <col min="1" max="1" width="68.28125" style="1" customWidth="1"/>
    <col min="2" max="2" width="19.140625" style="1" customWidth="1"/>
    <col min="3" max="3" width="20.421875" style="1" customWidth="1"/>
    <col min="4" max="4" width="15.57421875" style="1" bestFit="1" customWidth="1"/>
    <col min="5" max="16384" width="11.421875" style="1" customWidth="1"/>
  </cols>
  <sheetData>
    <row r="1" ht="12.75" customHeight="1"/>
    <row r="2" spans="1:4" ht="18">
      <c r="A2" s="84" t="s">
        <v>0</v>
      </c>
      <c r="B2" s="84"/>
      <c r="C2" s="84"/>
      <c r="D2" s="9"/>
    </row>
    <row r="3" spans="1:4" ht="18">
      <c r="A3" s="85" t="s">
        <v>30</v>
      </c>
      <c r="B3" s="85"/>
      <c r="C3" s="85"/>
      <c r="D3" s="10"/>
    </row>
    <row r="4" spans="1:4" ht="75.75" customHeight="1">
      <c r="A4" s="85" t="s">
        <v>32</v>
      </c>
      <c r="B4" s="85"/>
      <c r="C4" s="85"/>
      <c r="D4" s="10"/>
    </row>
    <row r="5" spans="1:4" ht="15.75" thickBot="1">
      <c r="A5" s="2"/>
      <c r="B5" s="2"/>
      <c r="C5" s="2"/>
      <c r="D5" s="2"/>
    </row>
    <row r="6" spans="1:4" ht="15">
      <c r="A6" s="80"/>
      <c r="B6" s="82" t="s">
        <v>31</v>
      </c>
      <c r="C6" s="83"/>
      <c r="D6" s="3"/>
    </row>
    <row r="7" spans="1:4" ht="15.75" thickBot="1">
      <c r="A7" s="81"/>
      <c r="B7" s="64" t="s">
        <v>25</v>
      </c>
      <c r="C7" s="65" t="s">
        <v>26</v>
      </c>
      <c r="D7" s="3"/>
    </row>
    <row r="8" spans="1:4" ht="46.5" customHeight="1">
      <c r="A8" s="66" t="s">
        <v>20</v>
      </c>
      <c r="B8" s="67" t="s">
        <v>1</v>
      </c>
      <c r="C8" s="75" t="s">
        <v>1</v>
      </c>
      <c r="D8" s="68"/>
    </row>
    <row r="9" spans="1:4" ht="63.75" customHeight="1">
      <c r="A9" s="69" t="s">
        <v>36</v>
      </c>
      <c r="B9" s="70" t="s">
        <v>1</v>
      </c>
      <c r="C9" s="76" t="s">
        <v>1</v>
      </c>
      <c r="D9" s="68"/>
    </row>
    <row r="10" spans="1:4" ht="78.75" customHeight="1">
      <c r="A10" s="69" t="s">
        <v>21</v>
      </c>
      <c r="B10" s="70" t="s">
        <v>1</v>
      </c>
      <c r="C10" s="76" t="s">
        <v>1</v>
      </c>
      <c r="D10" s="68"/>
    </row>
    <row r="11" spans="1:4" ht="91.5" customHeight="1">
      <c r="A11" s="69" t="s">
        <v>22</v>
      </c>
      <c r="B11" s="70" t="s">
        <v>1</v>
      </c>
      <c r="C11" s="76" t="s">
        <v>1</v>
      </c>
      <c r="D11" s="68"/>
    </row>
    <row r="12" spans="1:4" ht="108" customHeight="1">
      <c r="A12" s="69" t="s">
        <v>23</v>
      </c>
      <c r="B12" s="70" t="s">
        <v>1</v>
      </c>
      <c r="C12" s="71" t="s">
        <v>1</v>
      </c>
      <c r="D12" s="68"/>
    </row>
    <row r="13" spans="1:4" ht="27.75" customHeight="1" thickBot="1">
      <c r="A13" s="72" t="s">
        <v>24</v>
      </c>
      <c r="B13" s="73" t="s">
        <v>1</v>
      </c>
      <c r="C13" s="74" t="s">
        <v>1</v>
      </c>
      <c r="D13" s="68"/>
    </row>
    <row r="14" spans="1:4" ht="15.75" thickBot="1">
      <c r="A14" s="11" t="s">
        <v>2</v>
      </c>
      <c r="B14" s="12" t="s">
        <v>7</v>
      </c>
      <c r="C14" s="13" t="s">
        <v>7</v>
      </c>
      <c r="D14" s="4"/>
    </row>
    <row r="15" spans="1:4" ht="15">
      <c r="A15" s="5"/>
      <c r="B15" s="5"/>
      <c r="C15" s="5"/>
      <c r="D15" s="5"/>
    </row>
    <row r="16" spans="1:4" ht="15.75" thickBot="1">
      <c r="A16" s="6"/>
      <c r="B16" s="6"/>
      <c r="C16" s="6"/>
      <c r="D16" s="6"/>
    </row>
    <row r="17" spans="1:4" ht="15.75" thickBot="1">
      <c r="A17" s="59" t="s">
        <v>18</v>
      </c>
      <c r="B17" s="15" t="str">
        <f>+B7</f>
        <v>VIRTUAL &amp; MEDIOS</v>
      </c>
      <c r="C17" s="15" t="str">
        <f>+C7</f>
        <v>RAFAEL POVEDA</v>
      </c>
      <c r="D17" s="16" t="s">
        <v>27</v>
      </c>
    </row>
    <row r="18" spans="1:4" ht="14.25" customHeight="1">
      <c r="A18" s="17" t="s">
        <v>3</v>
      </c>
      <c r="B18" s="18"/>
      <c r="C18" s="18"/>
      <c r="D18" s="19"/>
    </row>
    <row r="19" spans="1:4" ht="15">
      <c r="A19" s="20" t="s">
        <v>4</v>
      </c>
      <c r="B19" s="28">
        <f>1083694186/351769041</f>
        <v>3.080698014013121</v>
      </c>
      <c r="C19" s="28">
        <f>572036302/367231434</f>
        <v>1.5576997202260197</v>
      </c>
      <c r="D19" s="29">
        <f>(B19*0.5)+(C19*0.5)</f>
        <v>2.31919886711957</v>
      </c>
    </row>
    <row r="20" spans="1:4" ht="15">
      <c r="A20" s="21" t="s">
        <v>5</v>
      </c>
      <c r="B20" s="30"/>
      <c r="C20" s="30"/>
      <c r="D20" s="31"/>
    </row>
    <row r="21" spans="1:4" ht="15">
      <c r="A21" s="20" t="s">
        <v>6</v>
      </c>
      <c r="B21" s="32">
        <f>521373607/1265795246</f>
        <v>0.41189411055822533</v>
      </c>
      <c r="C21" s="32">
        <f>846699822/1579092935</f>
        <v>0.5361937877329557</v>
      </c>
      <c r="D21" s="33">
        <f>(B21*0.5)+(C21*0.5)</f>
        <v>0.4740439491455905</v>
      </c>
    </row>
    <row r="22" spans="1:4" ht="15">
      <c r="A22" s="21" t="s">
        <v>8</v>
      </c>
      <c r="B22" s="7"/>
      <c r="C22" s="7"/>
      <c r="D22" s="22"/>
    </row>
    <row r="23" spans="1:4" ht="15">
      <c r="A23" s="20" t="s">
        <v>11</v>
      </c>
      <c r="B23" s="8">
        <f>1083694186-351769041</f>
        <v>731925145</v>
      </c>
      <c r="C23" s="8">
        <f>572036302-367231434</f>
        <v>204804868</v>
      </c>
      <c r="D23" s="23">
        <f>(B23*0.5)+(C23*0.5)</f>
        <v>468365006.5</v>
      </c>
    </row>
    <row r="24" spans="1:4" ht="15">
      <c r="A24" s="21" t="s">
        <v>9</v>
      </c>
      <c r="B24" s="7"/>
      <c r="C24" s="7"/>
      <c r="D24" s="22"/>
    </row>
    <row r="25" spans="1:4" ht="15.75" thickBot="1">
      <c r="A25" s="24" t="s">
        <v>10</v>
      </c>
      <c r="B25" s="25">
        <v>744421639</v>
      </c>
      <c r="C25" s="25">
        <v>732393113</v>
      </c>
      <c r="D25" s="26">
        <f>(B25*0.5)+(C25*0.5)</f>
        <v>738407376</v>
      </c>
    </row>
    <row r="26" spans="1:4" ht="15.75" thickBot="1">
      <c r="A26" s="27" t="s">
        <v>2</v>
      </c>
      <c r="B26" s="77" t="s">
        <v>7</v>
      </c>
      <c r="C26" s="78"/>
      <c r="D26" s="79"/>
    </row>
    <row r="28" ht="15" hidden="1">
      <c r="A28" s="1">
        <v>539097348</v>
      </c>
    </row>
  </sheetData>
  <sheetProtection/>
  <mergeCells count="6">
    <mergeCell ref="B26:D26"/>
    <mergeCell ref="A6:A7"/>
    <mergeCell ref="B6:C6"/>
    <mergeCell ref="A2:C2"/>
    <mergeCell ref="A3:C3"/>
    <mergeCell ref="A4:C4"/>
  </mergeCells>
  <printOptions horizontalCentered="1" verticalCentered="1"/>
  <pageMargins left="0.75" right="0.75" top="0.33" bottom="0.24" header="0" footer="0"/>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B2:I23"/>
  <sheetViews>
    <sheetView zoomScalePageLayoutView="0" workbookViewId="0" topLeftCell="B1">
      <selection activeCell="B2" sqref="B2:D23"/>
    </sheetView>
  </sheetViews>
  <sheetFormatPr defaultColWidth="11.421875" defaultRowHeight="12.75"/>
  <cols>
    <col min="1" max="1" width="15.7109375" style="38" hidden="1" customWidth="1"/>
    <col min="2" max="2" width="56.140625" style="39" customWidth="1"/>
    <col min="3" max="3" width="23.00390625" style="39" customWidth="1"/>
    <col min="4" max="4" width="17.00390625" style="39" customWidth="1"/>
    <col min="5" max="5" width="14.8515625" style="39" bestFit="1" customWidth="1"/>
    <col min="6" max="6" width="14.8515625" style="40" bestFit="1" customWidth="1"/>
    <col min="7" max="7" width="15.140625" style="40" customWidth="1"/>
    <col min="8" max="8" width="17.421875" style="39" customWidth="1"/>
    <col min="9" max="9" width="12.28125" style="40" bestFit="1" customWidth="1"/>
    <col min="10" max="16384" width="11.421875" style="39" customWidth="1"/>
  </cols>
  <sheetData>
    <row r="2" spans="2:9" s="1" customFormat="1" ht="18">
      <c r="B2" s="89" t="s">
        <v>15</v>
      </c>
      <c r="C2" s="89"/>
      <c r="D2" s="89"/>
      <c r="E2" s="34"/>
      <c r="F2" s="35"/>
      <c r="G2" s="35"/>
      <c r="I2" s="35"/>
    </row>
    <row r="3" spans="2:9" s="1" customFormat="1" ht="18">
      <c r="B3" s="88" t="str">
        <f>+EFIN!A3</f>
        <v>INVITACION DIRECTA  No. 03 DE 2010</v>
      </c>
      <c r="C3" s="88"/>
      <c r="D3" s="88"/>
      <c r="E3" s="36"/>
      <c r="F3" s="35"/>
      <c r="G3" s="35"/>
      <c r="I3" s="35"/>
    </row>
    <row r="4" spans="2:9" s="1" customFormat="1" ht="72.75" customHeight="1">
      <c r="B4" s="85" t="str">
        <f>+EFIN!A4</f>
        <v>CONTRATAR BAJO LA MODALIDAD DE ADMINISTRACIÓN DELEGADA, LA PRESTACIÓN DE SERVICIOS LOGÍSTICOS Y HUMANOS PARA EL TALENTO HUMANO, EL DISEÑO, PRODUCCIÓN, EJECUCIÓN DE PIEZAS PARA AUTO SOSTENIMIENTO DE IMAGEN AL AIRE DE LOS CANALES SEÑALCOLOMBIA Y CANAL INSTITUCIONAL.</v>
      </c>
      <c r="C4" s="85"/>
      <c r="D4" s="85"/>
      <c r="E4" s="37"/>
      <c r="F4" s="35"/>
      <c r="G4" s="35"/>
      <c r="I4" s="35"/>
    </row>
    <row r="6" ht="15.75" thickBot="1"/>
    <row r="7" spans="2:8" ht="15.75" thickBot="1">
      <c r="B7" s="86" t="s">
        <v>33</v>
      </c>
      <c r="C7" s="87"/>
      <c r="D7" s="43" t="s">
        <v>13</v>
      </c>
      <c r="E7" s="41"/>
      <c r="G7" s="41">
        <v>7000000</v>
      </c>
      <c r="H7" s="40">
        <f>+G7*0.85</f>
        <v>5950000</v>
      </c>
    </row>
    <row r="8" spans="2:5" ht="30" customHeight="1" thickBot="1">
      <c r="B8" s="44" t="str">
        <f>+EFIN!B6</f>
        <v>UNION VIRTUAL TELEVISION - RAFAEL POVEDA</v>
      </c>
      <c r="C8" s="45">
        <v>6510000</v>
      </c>
      <c r="D8" s="46">
        <v>200</v>
      </c>
      <c r="E8" s="42"/>
    </row>
    <row r="9" spans="3:4" ht="15" customHeight="1" thickBot="1">
      <c r="C9" s="41"/>
      <c r="D9" s="41"/>
    </row>
    <row r="10" spans="3:4" ht="15.75" thickBot="1">
      <c r="C10" s="47" t="s">
        <v>12</v>
      </c>
      <c r="D10" s="48">
        <v>200</v>
      </c>
    </row>
    <row r="12" ht="15.75" thickBot="1"/>
    <row r="13" spans="2:8" ht="15.75" thickBot="1">
      <c r="B13" s="86" t="s">
        <v>34</v>
      </c>
      <c r="C13" s="87"/>
      <c r="D13" s="43" t="s">
        <v>13</v>
      </c>
      <c r="E13" s="41"/>
      <c r="G13" s="41">
        <v>5000000</v>
      </c>
      <c r="H13" s="40">
        <f>+G13*0.85</f>
        <v>4250000</v>
      </c>
    </row>
    <row r="14" spans="2:5" ht="30" customHeight="1" thickBot="1">
      <c r="B14" s="44" t="str">
        <f>+B8</f>
        <v>UNION VIRTUAL TELEVISION - RAFAEL POVEDA</v>
      </c>
      <c r="C14" s="45">
        <v>4650000</v>
      </c>
      <c r="D14" s="46">
        <v>170</v>
      </c>
      <c r="E14" s="42"/>
    </row>
    <row r="15" spans="3:4" ht="15" customHeight="1" thickBot="1">
      <c r="C15" s="41"/>
      <c r="D15" s="41"/>
    </row>
    <row r="16" spans="3:4" ht="15.75" thickBot="1">
      <c r="C16" s="47" t="s">
        <v>12</v>
      </c>
      <c r="D16" s="48">
        <v>170</v>
      </c>
    </row>
    <row r="19" ht="15.75" thickBot="1"/>
    <row r="20" spans="2:8" ht="15.75" thickBot="1">
      <c r="B20" s="86" t="s">
        <v>35</v>
      </c>
      <c r="C20" s="87"/>
      <c r="D20" s="43" t="s">
        <v>13</v>
      </c>
      <c r="E20" s="41"/>
      <c r="G20" s="41">
        <v>4000000</v>
      </c>
      <c r="H20" s="40">
        <f>+G20*0.85</f>
        <v>3400000</v>
      </c>
    </row>
    <row r="21" spans="2:5" ht="30" customHeight="1" thickBot="1">
      <c r="B21" s="44" t="str">
        <f>+B14</f>
        <v>UNION VIRTUAL TELEVISION - RAFAEL POVEDA</v>
      </c>
      <c r="C21" s="45">
        <v>3720000</v>
      </c>
      <c r="D21" s="46">
        <v>130</v>
      </c>
      <c r="E21" s="42"/>
    </row>
    <row r="22" spans="3:4" ht="15" customHeight="1" thickBot="1">
      <c r="C22" s="41"/>
      <c r="D22" s="41"/>
    </row>
    <row r="23" spans="3:4" ht="15.75" thickBot="1">
      <c r="C23" s="47" t="s">
        <v>12</v>
      </c>
      <c r="D23" s="48">
        <v>130</v>
      </c>
    </row>
  </sheetData>
  <sheetProtection/>
  <mergeCells count="6">
    <mergeCell ref="B20:C20"/>
    <mergeCell ref="B7:C7"/>
    <mergeCell ref="B13:C13"/>
    <mergeCell ref="B4:D4"/>
    <mergeCell ref="B3:D3"/>
    <mergeCell ref="B2:D2"/>
  </mergeCells>
  <printOptions horizontalCentered="1" verticalCentered="1"/>
  <pageMargins left="0.75" right="0.75" top="1" bottom="1"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3:R18"/>
  <sheetViews>
    <sheetView zoomScalePageLayoutView="0" workbookViewId="0" topLeftCell="A1">
      <selection activeCell="B3" sqref="B3:D18"/>
    </sheetView>
  </sheetViews>
  <sheetFormatPr defaultColWidth="11.421875" defaultRowHeight="12.75"/>
  <cols>
    <col min="1" max="1" width="11.421875" style="39" customWidth="1"/>
    <col min="2" max="2" width="33.140625" style="39" customWidth="1"/>
    <col min="3" max="3" width="18.421875" style="39" customWidth="1"/>
    <col min="4" max="4" width="18.8515625" style="39" customWidth="1"/>
    <col min="5" max="5" width="18.57421875" style="39" bestFit="1" customWidth="1"/>
    <col min="6" max="6" width="14.57421875" style="39" bestFit="1" customWidth="1"/>
    <col min="7" max="7" width="18.7109375" style="39" customWidth="1"/>
    <col min="8" max="8" width="14.140625" style="39" bestFit="1" customWidth="1"/>
    <col min="9" max="9" width="19.57421875" style="39" customWidth="1"/>
    <col min="10" max="10" width="13.28125" style="39" bestFit="1" customWidth="1"/>
    <col min="11" max="11" width="20.8515625" style="1" customWidth="1"/>
    <col min="12" max="12" width="14.00390625" style="1" bestFit="1" customWidth="1"/>
    <col min="13" max="17" width="11.421875" style="50" customWidth="1"/>
    <col min="18" max="18" width="11.421875" style="38" customWidth="1"/>
    <col min="19" max="16384" width="11.421875" style="39" customWidth="1"/>
  </cols>
  <sheetData>
    <row r="3" spans="2:18" s="1" customFormat="1" ht="15.75" customHeight="1">
      <c r="B3" s="91" t="s">
        <v>15</v>
      </c>
      <c r="C3" s="91"/>
      <c r="D3" s="91"/>
      <c r="E3" s="49"/>
      <c r="F3" s="49"/>
      <c r="G3" s="49"/>
      <c r="H3" s="49"/>
      <c r="I3" s="49"/>
      <c r="J3" s="49"/>
      <c r="K3" s="90"/>
      <c r="L3" s="90"/>
      <c r="M3" s="50"/>
      <c r="N3" s="50"/>
      <c r="O3" s="50"/>
      <c r="P3" s="50"/>
      <c r="Q3" s="50"/>
      <c r="R3" s="50"/>
    </row>
    <row r="4" spans="2:18" s="1" customFormat="1" ht="18.75" customHeight="1">
      <c r="B4" s="91" t="str">
        <f>+EFIN!A3</f>
        <v>INVITACION DIRECTA  No. 03 DE 2010</v>
      </c>
      <c r="C4" s="91"/>
      <c r="D4" s="91"/>
      <c r="E4" s="49"/>
      <c r="F4" s="49"/>
      <c r="G4" s="49"/>
      <c r="H4" s="49"/>
      <c r="I4" s="49"/>
      <c r="J4" s="49"/>
      <c r="K4" s="90"/>
      <c r="L4" s="90"/>
      <c r="M4" s="50"/>
      <c r="N4" s="50"/>
      <c r="O4" s="50"/>
      <c r="P4" s="50"/>
      <c r="Q4" s="50"/>
      <c r="R4" s="50"/>
    </row>
    <row r="5" spans="2:18" s="1" customFormat="1" ht="111" customHeight="1">
      <c r="B5" s="91" t="str">
        <f>+EFIN!A4</f>
        <v>CONTRATAR BAJO LA MODALIDAD DE ADMINISTRACIÓN DELEGADA, LA PRESTACIÓN DE SERVICIOS LOGÍSTICOS Y HUMANOS PARA EL TALENTO HUMANO, EL DISEÑO, PRODUCCIÓN, EJECUCIÓN DE PIEZAS PARA AUTO SOSTENIMIENTO DE IMAGEN AL AIRE DE LOS CANALES SEÑALCOLOMBIA Y CANAL INSTITUCIONAL.</v>
      </c>
      <c r="C5" s="91"/>
      <c r="D5" s="91"/>
      <c r="E5" s="49"/>
      <c r="F5" s="49"/>
      <c r="G5" s="49"/>
      <c r="H5" s="49"/>
      <c r="I5" s="49"/>
      <c r="J5" s="49"/>
      <c r="K5" s="49"/>
      <c r="L5" s="49"/>
      <c r="M5" s="50"/>
      <c r="N5" s="50"/>
      <c r="O5" s="50"/>
      <c r="P5" s="50"/>
      <c r="Q5" s="50"/>
      <c r="R5" s="50"/>
    </row>
    <row r="6" ht="15.75" thickBot="1"/>
    <row r="7" spans="2:18" ht="67.5" customHeight="1" thickBot="1">
      <c r="B7" s="14" t="s">
        <v>16</v>
      </c>
      <c r="C7" s="52" t="str">
        <f>+EFIN!B6</f>
        <v>UNION VIRTUAL TELEVISION - RAFAEL POVEDA</v>
      </c>
      <c r="K7" s="50"/>
      <c r="L7" s="50"/>
      <c r="N7" s="38"/>
      <c r="O7" s="39"/>
      <c r="P7" s="39"/>
      <c r="Q7" s="39"/>
      <c r="R7" s="39"/>
    </row>
    <row r="8" spans="2:18" ht="15">
      <c r="B8" s="53" t="str">
        <f>+TARIFAS!B7</f>
        <v>SALAS DE EDICION</v>
      </c>
      <c r="C8" s="54">
        <f>+TARIFAS!D8</f>
        <v>200</v>
      </c>
      <c r="K8" s="50"/>
      <c r="L8" s="50"/>
      <c r="N8" s="38"/>
      <c r="O8" s="39"/>
      <c r="P8" s="39"/>
      <c r="Q8" s="39"/>
      <c r="R8" s="39"/>
    </row>
    <row r="9" spans="2:18" ht="15">
      <c r="B9" s="55" t="str">
        <f>+TARIFAS!B13</f>
        <v>SALA DE AUDIO</v>
      </c>
      <c r="C9" s="56">
        <f>+TARIFAS!D14</f>
        <v>170</v>
      </c>
      <c r="K9" s="50"/>
      <c r="L9" s="50"/>
      <c r="N9" s="38"/>
      <c r="O9" s="39"/>
      <c r="P9" s="39"/>
      <c r="Q9" s="39"/>
      <c r="R9" s="39"/>
    </row>
    <row r="10" spans="2:18" ht="15.75" thickBot="1">
      <c r="B10" s="57" t="str">
        <f>+TARIFAS!B20</f>
        <v>SALA DE GRAFICACION</v>
      </c>
      <c r="C10" s="58">
        <f>+TARIFAS!D21</f>
        <v>130</v>
      </c>
      <c r="K10" s="50"/>
      <c r="L10" s="50"/>
      <c r="N10" s="38"/>
      <c r="O10" s="39"/>
      <c r="P10" s="39"/>
      <c r="Q10" s="39"/>
      <c r="R10" s="39"/>
    </row>
    <row r="11" spans="2:18" ht="15.75" thickBot="1">
      <c r="B11" s="59" t="s">
        <v>19</v>
      </c>
      <c r="C11" s="60">
        <f>SUM(C8:C10)</f>
        <v>500</v>
      </c>
      <c r="K11" s="50"/>
      <c r="L11" s="50"/>
      <c r="N11" s="38"/>
      <c r="O11" s="39"/>
      <c r="P11" s="39"/>
      <c r="Q11" s="39"/>
      <c r="R11" s="39"/>
    </row>
    <row r="12" spans="2:18" ht="15">
      <c r="B12" s="3"/>
      <c r="C12" s="51"/>
      <c r="D12" s="51"/>
      <c r="E12" s="51"/>
      <c r="F12" s="51"/>
      <c r="G12" s="51"/>
      <c r="H12" s="51"/>
      <c r="I12" s="51"/>
      <c r="J12" s="51"/>
      <c r="K12" s="50"/>
      <c r="L12" s="50"/>
      <c r="P12" s="38"/>
      <c r="Q12" s="39"/>
      <c r="R12" s="39"/>
    </row>
    <row r="13" ht="15.75" thickBot="1"/>
    <row r="14" spans="2:18" ht="30.75" thickBot="1">
      <c r="B14" s="59" t="s">
        <v>14</v>
      </c>
      <c r="C14" s="15" t="s">
        <v>17</v>
      </c>
      <c r="D14" s="16" t="s">
        <v>13</v>
      </c>
      <c r="E14" s="1"/>
      <c r="F14" s="1"/>
      <c r="G14" s="50"/>
      <c r="H14" s="50"/>
      <c r="I14" s="50"/>
      <c r="J14" s="50"/>
      <c r="K14" s="39"/>
      <c r="L14" s="39"/>
      <c r="M14" s="39"/>
      <c r="N14" s="39"/>
      <c r="O14" s="39"/>
      <c r="P14" s="39"/>
      <c r="Q14" s="39"/>
      <c r="R14" s="39"/>
    </row>
    <row r="15" spans="2:18" ht="30.75" thickBot="1">
      <c r="B15" s="61" t="str">
        <f>+C7</f>
        <v>UNION VIRTUAL TELEVISION - RAFAEL POVEDA</v>
      </c>
      <c r="C15" s="62">
        <v>0.1</v>
      </c>
      <c r="D15" s="63">
        <v>150</v>
      </c>
      <c r="E15" s="1"/>
      <c r="F15" s="1"/>
      <c r="G15" s="50"/>
      <c r="H15" s="50"/>
      <c r="I15" s="50"/>
      <c r="J15" s="50"/>
      <c r="K15" s="39"/>
      <c r="L15" s="39"/>
      <c r="M15" s="39"/>
      <c r="N15" s="39"/>
      <c r="O15" s="39"/>
      <c r="P15" s="39"/>
      <c r="Q15" s="39"/>
      <c r="R15" s="39"/>
    </row>
    <row r="16" spans="4:18" ht="15.75" thickBot="1">
      <c r="D16" s="1"/>
      <c r="E16" s="1"/>
      <c r="F16" s="1"/>
      <c r="G16" s="50"/>
      <c r="H16" s="50"/>
      <c r="I16" s="50"/>
      <c r="J16" s="50"/>
      <c r="K16" s="39"/>
      <c r="L16" s="39"/>
      <c r="M16" s="39"/>
      <c r="N16" s="39"/>
      <c r="O16" s="39"/>
      <c r="P16" s="39"/>
      <c r="Q16" s="39"/>
      <c r="R16" s="39"/>
    </row>
    <row r="17" spans="2:18" ht="15.75" thickBot="1">
      <c r="B17" s="59" t="s">
        <v>28</v>
      </c>
      <c r="C17" s="15" t="s">
        <v>29</v>
      </c>
      <c r="D17" s="16" t="s">
        <v>13</v>
      </c>
      <c r="E17" s="1"/>
      <c r="F17" s="1"/>
      <c r="G17" s="50"/>
      <c r="H17" s="50"/>
      <c r="I17" s="50"/>
      <c r="J17" s="50"/>
      <c r="K17" s="39"/>
      <c r="L17" s="39"/>
      <c r="M17" s="39"/>
      <c r="N17" s="39"/>
      <c r="O17" s="39"/>
      <c r="P17" s="39"/>
      <c r="Q17" s="39"/>
      <c r="R17" s="39"/>
    </row>
    <row r="18" spans="2:18" ht="30.75" thickBot="1">
      <c r="B18" s="61" t="str">
        <f>+B15</f>
        <v>UNION VIRTUAL TELEVISION - RAFAEL POVEDA</v>
      </c>
      <c r="C18" s="62">
        <v>0.02</v>
      </c>
      <c r="D18" s="63">
        <v>150</v>
      </c>
      <c r="E18" s="1"/>
      <c r="F18" s="1"/>
      <c r="G18" s="50"/>
      <c r="H18" s="50"/>
      <c r="I18" s="50"/>
      <c r="J18" s="50"/>
      <c r="K18" s="39"/>
      <c r="L18" s="39"/>
      <c r="M18" s="39"/>
      <c r="N18" s="39"/>
      <c r="O18" s="39"/>
      <c r="P18" s="39"/>
      <c r="Q18" s="39"/>
      <c r="R18" s="39"/>
    </row>
  </sheetData>
  <sheetProtection/>
  <mergeCells count="5">
    <mergeCell ref="K4:L4"/>
    <mergeCell ref="K3:L3"/>
    <mergeCell ref="B5:D5"/>
    <mergeCell ref="B4:D4"/>
    <mergeCell ref="B3:D3"/>
  </mergeCells>
  <printOptions horizontalCentered="1" verticalCentered="1"/>
  <pageMargins left="0.75" right="0.75" top="1" bottom="1"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RTVC</dc:creator>
  <cp:keywords/>
  <dc:description/>
  <cp:lastModifiedBy>ACASTELLANOS</cp:lastModifiedBy>
  <cp:lastPrinted>2010-08-11T22:25:23Z</cp:lastPrinted>
  <dcterms:created xsi:type="dcterms:W3CDTF">2006-05-03T14:08:50Z</dcterms:created>
  <dcterms:modified xsi:type="dcterms:W3CDTF">2010-08-18T17:31:01Z</dcterms:modified>
  <cp:category/>
  <cp:version/>
  <cp:contentType/>
  <cp:contentStatus/>
</cp:coreProperties>
</file>