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475" windowHeight="5265" tabRatio="614" firstSheet="7" activeTab="10"/>
  </bookViews>
  <sheets>
    <sheet name="CHOCO" sheetId="1" r:id="rId1"/>
    <sheet name="GUAINIA" sheetId="2" r:id="rId2"/>
    <sheet name="GUAJIRA" sheetId="3" r:id="rId3"/>
    <sheet name="GUAVIARE" sheetId="4" r:id="rId4"/>
    <sheet name="HUILA" sheetId="5" r:id="rId5"/>
    <sheet name="MAGDALENA" sheetId="6" r:id="rId6"/>
    <sheet name="META" sheetId="7" r:id="rId7"/>
    <sheet name="NARIÑO" sheetId="8" r:id="rId8"/>
    <sheet name="NORTE DE SANTANDER" sheetId="9" r:id="rId9"/>
    <sheet name="PUTUMAYO" sheetId="10" r:id="rId10"/>
    <sheet name="RISARALDA" sheetId="11" r:id="rId11"/>
    <sheet name="SUCRE" sheetId="12" r:id="rId12"/>
    <sheet name="TOLIMA" sheetId="13" r:id="rId13"/>
    <sheet name="VALLE" sheetId="14" r:id="rId14"/>
    <sheet name="VAUPES" sheetId="15" r:id="rId15"/>
    <sheet name="VICHADA" sheetId="16" r:id="rId16"/>
  </sheets>
  <definedNames>
    <definedName name="_xlnm.Print_Area" localSheetId="0">'CHOCO'!$A$1:$N$153</definedName>
    <definedName name="_xlnm.Print_Area" localSheetId="1">'GUAINIA'!$A$1:$N$46</definedName>
    <definedName name="_xlnm.Print_Area" localSheetId="4">'HUILA'!$B$29:$F$34</definedName>
    <definedName name="_xlnm.Print_Area" localSheetId="7">'NARIÑO'!$A$1:$O$86</definedName>
    <definedName name="_xlnm.Print_Area" localSheetId="12">'TOLIMA'!$A$1:$O$168</definedName>
    <definedName name="_xlnm.Print_Area" localSheetId="13">'VALLE'!$A$1:$N$41</definedName>
    <definedName name="_xlnm.Print_Area" localSheetId="14">'VAUPES'!$A$1:$N$30</definedName>
    <definedName name="_xlnm.Print_Area" localSheetId="15">'VICHADA'!$A$1:$O$74</definedName>
    <definedName name="_xlnm.Print_Titles" localSheetId="0">'CHOCO'!$1:$6</definedName>
    <definedName name="_xlnm.Print_Titles" localSheetId="1">'GUAINIA'!$1:$7</definedName>
    <definedName name="_xlnm.Print_Titles" localSheetId="3">'GUAVIARE'!$1:$7</definedName>
    <definedName name="_xlnm.Print_Titles" localSheetId="6">'META'!$1:$6</definedName>
    <definedName name="_xlnm.Print_Titles" localSheetId="7">'NARIÑO'!$1:$6</definedName>
    <definedName name="_xlnm.Print_Titles" localSheetId="9">'PUTUMAYO'!$1:$7</definedName>
    <definedName name="_xlnm.Print_Titles" localSheetId="12">'TOLIMA'!$1:$7</definedName>
    <definedName name="_xlnm.Print_Titles" localSheetId="15">'VICHADA'!$6:$7</definedName>
  </definedNames>
  <calcPr fullCalcOnLoad="1"/>
</workbook>
</file>

<file path=xl/comments10.xml><?xml version="1.0" encoding="utf-8"?>
<comments xmlns="http://schemas.openxmlformats.org/spreadsheetml/2006/main">
  <authors>
    <author>CELJAN</author>
  </authors>
  <commentList>
    <comment ref="B52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TUVO RECONOCIMIENTO DET EN DICIEMBRE DE 2001
</t>
        </r>
      </text>
    </comment>
    <comment ref="C59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EN VILLAGARZON: Santa Rosa de Juanambu y Campo Alegre 
EN PUERTO CAICEDO: Alpes Orientales y La floresta Alto Coqueto.
Están ubicadas en las veredas del mismo nombre</t>
        </r>
      </text>
    </comment>
    <comment ref="B59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Santa Rosa de Juanambu y Campo alegre tuvieron reconocimiento en el 2002</t>
        </r>
      </text>
    </comment>
    <comment ref="C61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certificada por DET el 28 de septiembre de 2005</t>
        </r>
      </text>
    </comment>
  </commentList>
</comments>
</file>

<file path=xl/comments12.xml><?xml version="1.0" encoding="utf-8"?>
<comments xmlns="http://schemas.openxmlformats.org/spreadsheetml/2006/main">
  <authors>
    <author>00</author>
  </authors>
  <commentList>
    <comment ref="F18" authorId="0">
      <text>
        <r>
          <rPr>
            <b/>
            <sz val="8"/>
            <rFont val="Tahoma"/>
            <family val="2"/>
          </rPr>
          <t>00:</t>
        </r>
        <r>
          <rPr>
            <sz val="8"/>
            <rFont val="Tahoma"/>
            <family val="2"/>
          </rPr>
          <t xml:space="preserve">
EN PREDIO SIN LEGALIZAR</t>
        </r>
      </text>
    </comment>
    <comment ref="F23" authorId="0">
      <text>
        <r>
          <rPr>
            <b/>
            <sz val="8"/>
            <rFont val="Tahoma"/>
            <family val="2"/>
          </rPr>
          <t>00:</t>
        </r>
        <r>
          <rPr>
            <sz val="8"/>
            <rFont val="Tahoma"/>
            <family val="2"/>
          </rPr>
          <t xml:space="preserve">
EN PREDIO SIN LEGALIZAR</t>
        </r>
      </text>
    </comment>
    <comment ref="F32" authorId="0">
      <text>
        <r>
          <rPr>
            <b/>
            <sz val="8"/>
            <rFont val="Tahoma"/>
            <family val="2"/>
          </rPr>
          <t>00:</t>
        </r>
        <r>
          <rPr>
            <sz val="8"/>
            <rFont val="Tahoma"/>
            <family val="2"/>
          </rPr>
          <t xml:space="preserve">
EN PREDIO SIN LEGALIZAR</t>
        </r>
      </text>
    </comment>
    <comment ref="F25" authorId="0">
      <text>
        <r>
          <rPr>
            <b/>
            <sz val="8"/>
            <rFont val="Tahoma"/>
            <family val="2"/>
          </rPr>
          <t>00:</t>
        </r>
        <r>
          <rPr>
            <sz val="8"/>
            <rFont val="Tahoma"/>
            <family val="2"/>
          </rPr>
          <t xml:space="preserve">
EN PREDIO SIN LEGALIZAR</t>
        </r>
      </text>
    </comment>
  </commentList>
</comments>
</file>

<file path=xl/comments13.xml><?xml version="1.0" encoding="utf-8"?>
<comments xmlns="http://schemas.openxmlformats.org/spreadsheetml/2006/main">
  <authors>
    <author>CELJAN</author>
    <author>Preferred Customer</author>
  </authors>
  <commentList>
    <comment ref="C160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ubicación en junio 2005</t>
        </r>
      </text>
    </comment>
    <comment ref="C159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Ubicación en junio 2005</t>
        </r>
      </text>
    </comment>
    <comment ref="C16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Ubicación en junio 2005</t>
        </r>
      </text>
    </comment>
    <comment ref="C117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Ubicación según comunicación de Alcaldía de Coyaima de Abril 2005</t>
        </r>
      </text>
    </comment>
    <comment ref="C96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identificada ubicación en julio 2005 a traves de FICAT
</t>
        </r>
      </text>
    </comment>
    <comment ref="C97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Identificada ubicación a través de  FICAT en julio 2005
</t>
        </r>
      </text>
    </comment>
    <comment ref="C98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Identificada ubicación a través de FICAT en julio de 2005
</t>
        </r>
      </text>
    </comment>
    <comment ref="C100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Identificada ubicación a través de FICAT en julio de 2005
</t>
        </r>
      </text>
    </comment>
    <comment ref="C121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Identificada ubicación a través de FICAT en julio de 2005</t>
        </r>
      </text>
    </comment>
    <comment ref="C91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92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9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94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95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99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01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02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0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04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05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06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07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08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09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10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11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1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12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14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15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16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18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el 3 de agosto de 2005
</t>
        </r>
      </text>
    </comment>
    <comment ref="C137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
</t>
        </r>
      </text>
    </comment>
    <comment ref="C139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40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41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42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4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44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
</t>
        </r>
      </text>
    </comment>
    <comment ref="C146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47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48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49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
</t>
        </r>
      </text>
    </comment>
    <comment ref="C150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51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52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5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54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55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56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57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</t>
        </r>
      </text>
    </comment>
    <comment ref="C158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información suministrada por Alcaldía Municipal el 10 de agosto de 2005
</t>
        </r>
      </text>
    </comment>
    <comment ref="C71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reconocida como comunidad el 22 de diciembre de 1997</t>
        </r>
      </text>
    </comment>
    <comment ref="B149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INFORME DE COMISION DE VISITA RECONOCE</t>
        </r>
      </text>
    </comment>
    <comment ref="C89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según comunicación 338 del 30 de enero de 2007, el incoder informó ubicación geográfica de la comunidad
</t>
        </r>
      </text>
    </comment>
    <comment ref="C79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RECONOCIDA EL 7 DE ENERO DE 1998</t>
        </r>
      </text>
    </comment>
  </commentList>
</comments>
</file>

<file path=xl/comments16.xml><?xml version="1.0" encoding="utf-8"?>
<comments xmlns="http://schemas.openxmlformats.org/spreadsheetml/2006/main">
  <authors>
    <author>CELJAN</author>
  </authors>
  <commentList>
    <comment ref="C24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
</t>
        </r>
      </text>
    </comment>
    <comment ref="C27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
</t>
        </r>
      </text>
    </comment>
    <comment ref="C28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
</t>
        </r>
      </text>
    </comment>
    <comment ref="C26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
</t>
        </r>
      </text>
    </comment>
    <comment ref="C14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
</t>
        </r>
      </text>
    </comment>
    <comment ref="C18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
</t>
        </r>
      </text>
    </comment>
    <comment ref="C38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</t>
        </r>
      </text>
    </comment>
    <comment ref="C2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</t>
        </r>
      </text>
    </comment>
    <comment ref="C11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</t>
        </r>
      </text>
    </comment>
    <comment ref="C1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Ordenanza 66 del 22 de noviembre de 1996 de Asamblea de Vichada</t>
        </r>
      </text>
    </comment>
    <comment ref="C12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CELJAN:
Ordenanza 66 del 22 de noviembre de 1996 de Asamblea de Vichada
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 xml:space="preserve">CELJAN:
Ordenanza 66 del 22 de noviembre de 1996 de Asamblea de Vichada
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CELJAN:
Ordenanza 66 del 22 de noviembre de 1996 de Asamblea de Vichada
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69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 xml:space="preserve">CELJAN:
Ordenanza 66 del 22 de noviembre de 1996 de Asamblea de Vichada
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 xml:space="preserve">CELJAN:
Ordenanza 66 del 22 de noviembre de 1996 de Asamblea de Vichada
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 xml:space="preserve">CELJAN:
Ordenanza 66 del 22 de noviembre de 1996 de Asamblea de Vichada
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CELJAN:
Ordenanza 66 del 22 de noviembre de 1996 de Asamblea de Vichada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CELJAN</author>
  </authors>
  <commentList>
    <comment ref="C27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</t>
        </r>
        <r>
          <rPr>
            <sz val="6"/>
            <rFont val="Tahoma"/>
            <family val="2"/>
          </rPr>
          <t>Las comunidades de Garzamorichal, Laguna Mure, Puerto Valencia, Caño Negro y Guacamayas estan en el corregimiento deptal de Garza Morichal. Las demás están en el mpio de Inírida</t>
        </r>
      </text>
    </comment>
    <comment ref="B2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fuente comunidades: Oficio Incora 22842 del 26 de julio de 1989.</t>
        </r>
      </text>
    </comment>
  </commentList>
</comments>
</file>

<file path=xl/comments5.xml><?xml version="1.0" encoding="utf-8"?>
<comments xmlns="http://schemas.openxmlformats.org/spreadsheetml/2006/main">
  <authors>
    <author>CELJAN</author>
    <author>Preferred Customer</author>
  </authors>
  <commentList>
    <comment ref="C22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Se emitió concepto favorable el 6 de junio de 2006 con OFI06-12966</t>
        </r>
      </text>
    </comment>
    <comment ref="F38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OBSERVACION SOBRE TERRITORIO PARA TODOS LOS MIEMBROS DE LA COMUNIDAD
</t>
        </r>
      </text>
    </comment>
  </commentList>
</comments>
</file>

<file path=xl/comments7.xml><?xml version="1.0" encoding="utf-8"?>
<comments xmlns="http://schemas.openxmlformats.org/spreadsheetml/2006/main">
  <authors>
    <author>CELJAN</author>
  </authors>
  <commentList>
    <comment ref="C38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Suburbanos en Granada y San Martín</t>
        </r>
      </text>
    </comment>
  </commentList>
</comments>
</file>

<file path=xl/comments8.xml><?xml version="1.0" encoding="utf-8"?>
<comments xmlns="http://schemas.openxmlformats.org/spreadsheetml/2006/main">
  <authors>
    <author>CELJAN</author>
    <author>Preferred Customer</author>
  </authors>
  <commentList>
    <comment ref="C52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SE EMITIO CONCEPTO FAVORABLE EL 1 DE FEBRERO DE 2006</t>
        </r>
      </text>
    </comment>
    <comment ref="C53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SE EMITIO CONCEPTO FAVORABLE EL 1 DE FEBRERO DE 2006</t>
        </r>
      </text>
    </comment>
    <comment ref="C54" authorId="0">
      <text>
        <r>
          <rPr>
            <b/>
            <sz val="8"/>
            <rFont val="Tahoma"/>
            <family val="0"/>
          </rPr>
          <t>CELJAN:</t>
        </r>
        <r>
          <rPr>
            <sz val="8"/>
            <rFont val="Tahoma"/>
            <family val="0"/>
          </rPr>
          <t xml:space="preserve">
SE EMITIO CONCEPTO FAVORABLE EL 1 DE FEBRERO DE 2006</t>
        </r>
      </text>
    </comment>
    <comment ref="F83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OBSERVACIONES SOBRE TERRITOIO</t>
        </r>
      </text>
    </comment>
  </commentList>
</comments>
</file>

<file path=xl/sharedStrings.xml><?xml version="1.0" encoding="utf-8"?>
<sst xmlns="http://schemas.openxmlformats.org/spreadsheetml/2006/main" count="3562" uniqueCount="2170">
  <si>
    <t>COMUNIDADES: CARICACHABOQUIRA, BACUBOQUIRA, BEBOQUIRA E ISHTODA</t>
  </si>
  <si>
    <t>TARRA</t>
  </si>
  <si>
    <t>COMUNIDAD IROCOBINGCAYRA</t>
  </si>
  <si>
    <r>
      <t>095-07-11-89    39  24-09-01</t>
    </r>
    <r>
      <rPr>
        <b/>
        <sz val="8"/>
        <rFont val="Arial"/>
        <family val="2"/>
      </rPr>
      <t>(</t>
    </r>
    <r>
      <rPr>
        <sz val="7"/>
        <rFont val="Arial"/>
        <family val="2"/>
      </rPr>
      <t>amp</t>
    </r>
    <r>
      <rPr>
        <sz val="8"/>
        <rFont val="Arial"/>
        <family val="2"/>
      </rPr>
      <t>)</t>
    </r>
  </si>
  <si>
    <t>33  24-09-01</t>
  </si>
  <si>
    <t>36  24-09-01</t>
  </si>
  <si>
    <t>SAN AGUSTIN</t>
  </si>
  <si>
    <t>YANACONA</t>
  </si>
  <si>
    <r>
      <t>SAN AGUSTIN</t>
    </r>
    <r>
      <rPr>
        <sz val="6"/>
        <rFont val="Arial"/>
        <family val="2"/>
      </rPr>
      <t>(Vdas.Quebradillas y Arauca)</t>
    </r>
  </si>
  <si>
    <t>I-630317</t>
  </si>
  <si>
    <t>LA REFORMA</t>
  </si>
  <si>
    <t>PAEZ-GUAMBIANO</t>
  </si>
  <si>
    <t>MERCADILLO</t>
  </si>
  <si>
    <r>
      <t>NATAGAIMA</t>
    </r>
    <r>
      <rPr>
        <sz val="6"/>
        <rFont val="Arial"/>
        <family val="2"/>
      </rPr>
      <t>(vereda mercadillo)</t>
    </r>
  </si>
  <si>
    <t>QUEBRADITAS</t>
  </si>
  <si>
    <t>I-606497</t>
  </si>
  <si>
    <r>
      <t xml:space="preserve">PUEBLO RICO </t>
    </r>
    <r>
      <rPr>
        <sz val="6"/>
        <rFont val="Arial"/>
        <family val="2"/>
      </rPr>
      <t>(Vds.Bajo Gitó, Canchidó,El Cortijo, Mentuará, Paparidó, Santa Teresa y Docabú, correg.Santa Cecilia)</t>
    </r>
  </si>
  <si>
    <r>
      <t xml:space="preserve">EL CAIRO </t>
    </r>
    <r>
      <rPr>
        <sz val="6"/>
        <rFont val="Arial"/>
        <family val="2"/>
      </rPr>
      <t>(Vda. La Guajira)</t>
    </r>
  </si>
  <si>
    <t>G-602317</t>
  </si>
  <si>
    <t>DOXURA (2 comunidades: Alcalá y El Cairo)</t>
  </si>
  <si>
    <t>HATONUEVO</t>
  </si>
  <si>
    <t>34  24-09-01</t>
  </si>
  <si>
    <t>35  24-09-01</t>
  </si>
  <si>
    <r>
      <t xml:space="preserve">NATAGAIMA </t>
    </r>
    <r>
      <rPr>
        <sz val="6"/>
        <rFont val="Arial"/>
        <family val="2"/>
      </rPr>
      <t>(Vda Velú)</t>
    </r>
  </si>
  <si>
    <r>
      <t xml:space="preserve">UNION CHOCO-SAN CRISTOBAL </t>
    </r>
    <r>
      <rPr>
        <sz val="6"/>
        <rFont val="Arial"/>
        <family val="2"/>
      </rPr>
      <t>(comunidades: San Cristobal, La Unión Chocó, Chigorodó, Jerocito, Saladito, La Loma)</t>
    </r>
  </si>
  <si>
    <t>EMBERA KATIO Y WAUNANA</t>
  </si>
  <si>
    <r>
      <t>ACANDI (</t>
    </r>
    <r>
      <rPr>
        <sz val="6"/>
        <rFont val="Arial"/>
        <family val="2"/>
      </rPr>
      <t>Vereda Montadero</t>
    </r>
    <r>
      <rPr>
        <sz val="8"/>
        <rFont val="Arial"/>
        <family val="2"/>
      </rPr>
      <t>)</t>
    </r>
  </si>
  <si>
    <t>CHIDIMA TOLO</t>
  </si>
  <si>
    <t>30  24-09-01</t>
  </si>
  <si>
    <r>
      <t>ACANDI (</t>
    </r>
    <r>
      <rPr>
        <sz val="6"/>
        <rFont val="Arial"/>
        <family val="2"/>
      </rPr>
      <t>Vereda Tolo Medio)</t>
    </r>
  </si>
  <si>
    <t>PESCADITO</t>
  </si>
  <si>
    <r>
      <t>DEARADE - BIAKIRUDE (</t>
    </r>
    <r>
      <rPr>
        <sz val="6"/>
        <rFont val="Arial"/>
        <family val="2"/>
      </rPr>
      <t>Comunidades: Biakidure-Rio Mojaudó y Tambo)</t>
    </r>
  </si>
  <si>
    <r>
      <t>AWALIBA (</t>
    </r>
    <r>
      <rPr>
        <sz val="6"/>
        <rFont val="Arial"/>
        <family val="2"/>
      </rPr>
      <t>Comunidades: La Veremos, Wokoba, Kukouama, Santa Lucía y Awaliba Central)</t>
    </r>
  </si>
  <si>
    <t>RIO LA PLAYA (com matecaña)</t>
  </si>
  <si>
    <r>
      <t>CUASPUD (</t>
    </r>
    <r>
      <rPr>
        <sz val="6"/>
        <rFont val="Arial"/>
        <family val="2"/>
      </rPr>
      <t>vereda Carchi y San Francisco)</t>
    </r>
  </si>
  <si>
    <r>
      <t xml:space="preserve">PUERTO LLERAS </t>
    </r>
    <r>
      <rPr>
        <sz val="6"/>
        <rFont val="Arial"/>
        <family val="2"/>
      </rPr>
      <t>(según DANE en Puerto Concordia)</t>
    </r>
  </si>
  <si>
    <r>
      <t xml:space="preserve">SAN MARTIN </t>
    </r>
    <r>
      <rPr>
        <sz val="6"/>
        <rFont val="Arial"/>
        <family val="2"/>
      </rPr>
      <t>(según DANE en Mapiripan</t>
    </r>
  </si>
  <si>
    <t>POB DANE</t>
  </si>
  <si>
    <r>
      <t xml:space="preserve">PUERTO LLERAS </t>
    </r>
    <r>
      <rPr>
        <sz val="6"/>
        <rFont val="Arial"/>
        <family val="2"/>
      </rPr>
      <t>(según DANE en Mapiripan)</t>
    </r>
  </si>
  <si>
    <t>ORTEGA (Vereda Los colorados)</t>
  </si>
  <si>
    <t>año reconocimiento</t>
  </si>
  <si>
    <t>1994 A</t>
  </si>
  <si>
    <r>
      <t xml:space="preserve">NUEVA ANTIOQUIA </t>
    </r>
    <r>
      <rPr>
        <sz val="6"/>
        <rFont val="Arial"/>
        <family val="2"/>
      </rPr>
      <t>(Según DANE en La Primavera)</t>
    </r>
  </si>
  <si>
    <r>
      <t xml:space="preserve">PUERTO CARREÑO GUACACIAS </t>
    </r>
    <r>
      <rPr>
        <sz val="6"/>
        <rFont val="Arial"/>
        <family val="2"/>
      </rPr>
      <t>(Según DANE en la Primavera)</t>
    </r>
  </si>
  <si>
    <t>El resguardo Unuma tiene poblacion en el departamento del Meta</t>
  </si>
  <si>
    <r>
      <t>10    13-05-98(</t>
    </r>
    <r>
      <rPr>
        <sz val="6"/>
        <rFont val="Arial"/>
        <family val="2"/>
      </rPr>
      <t>conv</t>
    </r>
    <r>
      <rPr>
        <sz val="8"/>
        <rFont val="Arial"/>
        <family val="2"/>
      </rPr>
      <t>)</t>
    </r>
  </si>
  <si>
    <t>PASTOS</t>
  </si>
  <si>
    <t>016/10-12-02</t>
  </si>
  <si>
    <t>017/10-12-02</t>
  </si>
  <si>
    <t>018/10-12-02</t>
  </si>
  <si>
    <t>588-234</t>
  </si>
  <si>
    <t>019/10-12-02</t>
  </si>
  <si>
    <t>I-630-394</t>
  </si>
  <si>
    <t>020/10-12-02</t>
  </si>
  <si>
    <t>N-630-247</t>
  </si>
  <si>
    <t>N-630-246</t>
  </si>
  <si>
    <t>021/10-12-02</t>
  </si>
  <si>
    <t>I-630-402</t>
  </si>
  <si>
    <t>023/10-12-02</t>
  </si>
  <si>
    <t>B-558-971</t>
  </si>
  <si>
    <t>R-647-088</t>
  </si>
  <si>
    <t>024/10-12-02</t>
  </si>
  <si>
    <t>025/10-12-02</t>
  </si>
  <si>
    <t>026/10-12-02</t>
  </si>
  <si>
    <t>027/10-12-02</t>
  </si>
  <si>
    <t>13-22-07-03 (REES)</t>
  </si>
  <si>
    <t>MOCOA (vereda La Florida)</t>
  </si>
  <si>
    <t>VILLAGARZON (vereda Brisas de San Vicente, Corregimiento de La Castellana)</t>
  </si>
  <si>
    <t>PUERTO GUZMAN  (vereda Gallinazo)</t>
  </si>
  <si>
    <r>
      <t>GABARRA CATALAURA(2) (</t>
    </r>
    <r>
      <rPr>
        <sz val="6"/>
        <rFont val="Arial"/>
        <family val="2"/>
      </rPr>
      <t>5 comunidades)</t>
    </r>
  </si>
  <si>
    <t>ALTO CARTAGENA (COMUNIDADES ALTO CARTAGENA Y SANTA CLARA)</t>
  </si>
  <si>
    <t>RICAURTE (VDAS Alto Cartagena, Santa Clara, Arrayán y San Antonio)</t>
  </si>
  <si>
    <t>CUMARIBO (Inspección Tres Matas)</t>
  </si>
  <si>
    <t>CUMARIBO (Corregimiento San Jose de Ocune)</t>
  </si>
  <si>
    <t>CUMARIBO (Inspección Guanape)</t>
  </si>
  <si>
    <t>CUMARIBO (Corregimiento El Viento)</t>
  </si>
  <si>
    <t>CUMARIBO (Inspección de Guanape)</t>
  </si>
  <si>
    <t>CUMARIBO (Inspección de Tres Matas)</t>
  </si>
  <si>
    <t>CUMARIBO (Corregimiento de Cumaribo)</t>
  </si>
  <si>
    <t>CUMARIBO (Corregimiento San José de Ocune)</t>
  </si>
  <si>
    <t>CUMARIBO (Corregimiento Cumaribo y Santa Rita)</t>
  </si>
  <si>
    <t>CUMARIBO (Corregimiento Santa Rita)</t>
  </si>
  <si>
    <t>CUMARIBO (Inspección de Manajuare)</t>
  </si>
  <si>
    <t>CUMARIBO (Inspección el Sejal)</t>
  </si>
  <si>
    <t>CUMARIBO (Inspección La Rompida)</t>
  </si>
  <si>
    <t>CUMARIBO (Inspección de Shiare)</t>
  </si>
  <si>
    <t>PUERTO INIRIDA CUMARIBO (Inspección De Guaco)</t>
  </si>
  <si>
    <t>PUERTO INIRIDA CUMARIBO (Inspección El Sejal)</t>
  </si>
  <si>
    <t>CUMARIBO (Inspección Puerto Nariño)</t>
  </si>
  <si>
    <t>CUMARIBO (Inspección Amanaven)</t>
  </si>
  <si>
    <t>CUMARIBO (Inspección de Mataven)</t>
  </si>
  <si>
    <t>CUMARIBO (Corregimiento de Guerima)</t>
  </si>
  <si>
    <t>CUMARIBO (Inspección de Manajuare y corregimiento Guerima</t>
  </si>
  <si>
    <r>
      <t xml:space="preserve">NULPE MEDIO-ALTO RIO SAN JUAN </t>
    </r>
    <r>
      <rPr>
        <sz val="6"/>
        <rFont val="Arial"/>
        <family val="2"/>
      </rPr>
      <t>(COMUNIDADES: Nulpe Medio, San Luis Nulpe Medio, Chical, Peñas Blancas, Balsal, Telpí, Guadual Nupe Bajo, Corozal, AndaLucía, Piguantíz, Mojarras, Guandé Planada y Puente Piedra)</t>
    </r>
  </si>
  <si>
    <r>
      <t>KWET WALA (PIEDRA GRANDE) (</t>
    </r>
    <r>
      <rPr>
        <sz val="6"/>
        <rFont val="Arial"/>
        <family val="2"/>
      </rPr>
      <t>comunidades: La Fría, La Carbonera, El Nogal y Los pinos)</t>
    </r>
  </si>
  <si>
    <r>
      <t>NASA KWE´S KIWE (</t>
    </r>
    <r>
      <rPr>
        <sz val="6"/>
        <rFont val="Arial"/>
        <family val="2"/>
      </rPr>
      <t>Las brisas, mateguadua y el Mirador)</t>
    </r>
  </si>
  <si>
    <t>FONSECA (Hoy Distracción)</t>
  </si>
  <si>
    <t>El resguardo kogui malayo arhuaco tiene poblacion distribuida en los siguientes municipios</t>
  </si>
  <si>
    <t>Además tiene población en municipios de otros departamentos:</t>
  </si>
  <si>
    <t>El Resguardo Arhuaco de la Sierra tiene la población distribuida así:</t>
  </si>
  <si>
    <t xml:space="preserve">KOGUI-MALAYO-ARHUACO </t>
  </si>
  <si>
    <t xml:space="preserve">ARHUACO DE LA SIERRA NEVADA </t>
  </si>
  <si>
    <t>POBLACION TOTAL DEL RESGUARDO</t>
  </si>
  <si>
    <t>COMUNIDADES AVALADAS POR LA DIRECCION</t>
  </si>
  <si>
    <t>ALDEA DE MARIA</t>
  </si>
  <si>
    <t>CONTADERO</t>
  </si>
  <si>
    <t>REFUGIO DEL SOL</t>
  </si>
  <si>
    <t>PASTO (CORREGIMIENTO EL ENCANO)</t>
  </si>
  <si>
    <r>
      <t>KWE'S KIWE NASA (</t>
    </r>
    <r>
      <rPr>
        <sz val="6"/>
        <rFont val="Arial"/>
        <family val="2"/>
      </rPr>
      <t>comunidades Bellavista, Cristales-Chorrera Blanca, Nueva Ventura, El Cedro, La Cristalina, Las Pilas)</t>
    </r>
    <r>
      <rPr>
        <sz val="8"/>
        <rFont val="Arial"/>
        <family val="2"/>
      </rPr>
      <t>)</t>
    </r>
  </si>
  <si>
    <r>
      <t>MITU (</t>
    </r>
    <r>
      <rPr>
        <sz val="6"/>
        <rFont val="Arial"/>
        <family val="2"/>
      </rPr>
      <t>correg. Arara y Caruru</t>
    </r>
    <r>
      <rPr>
        <sz val="8"/>
        <rFont val="Arial"/>
        <family val="2"/>
      </rPr>
      <t>) Y SAN JOSE DEL GUAVIARE (</t>
    </r>
    <r>
      <rPr>
        <sz val="6"/>
        <rFont val="Arial"/>
        <family val="2"/>
      </rPr>
      <t>Corregimiento Miraflores</t>
    </r>
    <r>
      <rPr>
        <sz val="8"/>
        <rFont val="Arial"/>
        <family val="2"/>
      </rPr>
      <t>)</t>
    </r>
  </si>
  <si>
    <t xml:space="preserve">ARARA-BACATI CARARU </t>
  </si>
  <si>
    <t>TUCANO, DESANO, CUBEO</t>
  </si>
  <si>
    <t xml:space="preserve">COMUNIDADES </t>
  </si>
  <si>
    <t>RIOHACHA (CORREG CAMARONES)</t>
  </si>
  <si>
    <t>PERRATPU (COMUNIDADES TOCOROMANA, LOMA FRESCA Y CHENTICO)</t>
  </si>
  <si>
    <t>CONCEPTO A INCODER DEL 13 DE DICIEMBRE DE 2005</t>
  </si>
  <si>
    <r>
      <t xml:space="preserve">COYAIMA </t>
    </r>
    <r>
      <rPr>
        <sz val="6"/>
        <rFont val="Arial"/>
        <family val="2"/>
      </rPr>
      <t>(Vereda Santa Marta Inspección)</t>
    </r>
  </si>
  <si>
    <r>
      <t xml:space="preserve">NATAGAIMA </t>
    </r>
    <r>
      <rPr>
        <sz val="6"/>
        <rFont val="Arial"/>
        <family val="2"/>
      </rPr>
      <t>(Vereda tamirco)</t>
    </r>
  </si>
  <si>
    <t>NATAGAIMA (Vda Pocharco)</t>
  </si>
  <si>
    <t>ORTEGA(Vdas Pocará, Potosí y Peralonso)</t>
  </si>
  <si>
    <t>AÑO 2003</t>
  </si>
  <si>
    <t>BELTRAN</t>
  </si>
  <si>
    <t>PUEBLO VIEJO DE SANTA RITA LA MINA</t>
  </si>
  <si>
    <t>YAGUARA</t>
  </si>
  <si>
    <t>LA SALINA</t>
  </si>
  <si>
    <t>ACEVEDO Y GOMEZ</t>
  </si>
  <si>
    <t>ARENOSA</t>
  </si>
  <si>
    <t>BELLAVISTA</t>
  </si>
  <si>
    <t>BOCAS DE HILARCO</t>
  </si>
  <si>
    <t>BUENAVISTA MECHE</t>
  </si>
  <si>
    <t>CHENCHE AGUA FRIA</t>
  </si>
  <si>
    <t>CHENCHE BALSILLAS</t>
  </si>
  <si>
    <t>CHENCHE BUENAVISTA</t>
  </si>
  <si>
    <t>ALTAMIRA</t>
  </si>
  <si>
    <t>LA CUMBRE</t>
  </si>
  <si>
    <t>EL SALADO</t>
  </si>
  <si>
    <t>GRANATES</t>
  </si>
  <si>
    <t>LAS GUACAS</t>
  </si>
  <si>
    <t>CENTRAL DE ASENTAMIENTOS INDIGENAS</t>
  </si>
  <si>
    <t>LA RIVERA</t>
  </si>
  <si>
    <t>BAJO CACERES</t>
  </si>
  <si>
    <t>Reportada por INCORA en proceso (oficio 1972/23.10.00 y el 28.11.05)</t>
  </si>
  <si>
    <t>ALTO NAYA</t>
  </si>
  <si>
    <t>PAILA ARRIBA</t>
  </si>
  <si>
    <t>BUGALAGRANDE</t>
  </si>
  <si>
    <t>CHENCHE TUNARCO</t>
  </si>
  <si>
    <t>CHENCHE ZARAGOZA</t>
  </si>
  <si>
    <t>MIRAFLORES DE INCHUCHALA</t>
  </si>
  <si>
    <t>PUPIALES</t>
  </si>
  <si>
    <t>LA LIBERTAD</t>
  </si>
  <si>
    <t>PUERTO ASIS (Vereda La Libertad)</t>
  </si>
  <si>
    <t>67 - 31/08/05</t>
  </si>
  <si>
    <t>EL DANUBIO NASA KWUMA TE'WESX</t>
  </si>
  <si>
    <t>ORITO (Vereda Danubio, Inspección San Juan Vides)</t>
  </si>
  <si>
    <t>66 - 31/8/05</t>
  </si>
  <si>
    <t>COYARCO</t>
  </si>
  <si>
    <t>DOYARE CENTRO</t>
  </si>
  <si>
    <t>DOYARE PORVENIR</t>
  </si>
  <si>
    <t>DOYARE RECRISTO</t>
  </si>
  <si>
    <t>EL FLORAL</t>
  </si>
  <si>
    <t>TOLUVIEJO</t>
  </si>
  <si>
    <t>ZENU</t>
  </si>
  <si>
    <t>GUADUALITO</t>
  </si>
  <si>
    <t>GUAYAQUIL</t>
  </si>
  <si>
    <t>LOMAS DE GUAGUARCO</t>
  </si>
  <si>
    <t>LOMAS MESA DE SAN JUAN</t>
  </si>
  <si>
    <t>MECHE SAN CAYETANO</t>
  </si>
  <si>
    <t>MESAS DE INCA</t>
  </si>
  <si>
    <t>PALMAR BOCAS DE BABI</t>
  </si>
  <si>
    <t>PALONEGRO</t>
  </si>
  <si>
    <t>ROSARIO</t>
  </si>
  <si>
    <t>YABERCO</t>
  </si>
  <si>
    <t>ZANJA HONDA</t>
  </si>
  <si>
    <t>BALOCA</t>
  </si>
  <si>
    <t>BALSILLAS</t>
  </si>
  <si>
    <r>
      <t xml:space="preserve">NUSSI PURRU </t>
    </r>
    <r>
      <rPr>
        <sz val="6"/>
        <rFont val="Arial"/>
        <family val="2"/>
      </rPr>
      <t>(Comunidades:Bongo Higueronal y Eyasake(La Loma)</t>
    </r>
  </si>
  <si>
    <r>
      <t>JURADO (</t>
    </r>
    <r>
      <rPr>
        <sz val="6"/>
        <rFont val="Arial"/>
        <family val="2"/>
      </rPr>
      <t>Comunidades: Santa Teresita, Buenavista, Punto Caimito, Dosbocas, Cedral y Jumara Carra)</t>
    </r>
  </si>
  <si>
    <r>
      <t>GUAYABAL DE PARTADO (</t>
    </r>
    <r>
      <rPr>
        <sz val="6"/>
        <rFont val="Arial"/>
        <family val="2"/>
      </rPr>
      <t>comunidad Unión Patato)</t>
    </r>
  </si>
  <si>
    <r>
      <t>SANTA MARTA DE CURICHE (</t>
    </r>
    <r>
      <rPr>
        <sz val="6"/>
        <rFont val="Arial"/>
        <family val="2"/>
      </rPr>
      <t>comunidad: Dichardi)</t>
    </r>
  </si>
  <si>
    <t>CALAPENA</t>
  </si>
  <si>
    <t>CAMINO REAL</t>
  </si>
  <si>
    <t>COCANA</t>
  </si>
  <si>
    <t>COLOYA</t>
  </si>
  <si>
    <t>GUADUALEJAS</t>
  </si>
  <si>
    <t>GUALERAS</t>
  </si>
  <si>
    <t>LA CHONTA EL CHIRCAL</t>
  </si>
  <si>
    <t>MONTEFRIO</t>
  </si>
  <si>
    <t>NANURCO</t>
  </si>
  <si>
    <t>NATACOY PIJAO</t>
  </si>
  <si>
    <t>NATAIMA</t>
  </si>
  <si>
    <t>NATAROCO</t>
  </si>
  <si>
    <t>RINCON VELU</t>
  </si>
  <si>
    <t>SANTA BARBARA</t>
  </si>
  <si>
    <t>SANTA LUCIA</t>
  </si>
  <si>
    <t>SOCORCO</t>
  </si>
  <si>
    <t>VELU CENTRO</t>
  </si>
  <si>
    <t>YAVI</t>
  </si>
  <si>
    <t>ANABA</t>
  </si>
  <si>
    <t>BALSILLAS LIMON</t>
  </si>
  <si>
    <t>BANDERAS</t>
  </si>
  <si>
    <t>BOCAS DEL TETUAN</t>
  </si>
  <si>
    <t>CALARA SAN MARTIN</t>
  </si>
  <si>
    <t>CAMPOALEGRE</t>
  </si>
  <si>
    <t>CANALY VENTA QUEMADA</t>
  </si>
  <si>
    <t>CHICUAMBE LAS BRISAS</t>
  </si>
  <si>
    <t>CHIQUINIMA</t>
  </si>
  <si>
    <t>CHORRILLO</t>
  </si>
  <si>
    <t>EL TRIUNFO</t>
  </si>
  <si>
    <t>ESPINALITO</t>
  </si>
  <si>
    <t>GUAVIO FLAUTILLO</t>
  </si>
  <si>
    <t>GUAYAQUIL LOS PIJAOS</t>
  </si>
  <si>
    <t>KILOKA PLAYA VERDE</t>
  </si>
  <si>
    <t>LLOVEDERO</t>
  </si>
  <si>
    <t>MESA DE CUCUANA ACEITUNO</t>
  </si>
  <si>
    <t>MESA DE CUCUANA SANTA RITA</t>
  </si>
  <si>
    <t>MESONES</t>
  </si>
  <si>
    <t>PUERTO SAMARIA</t>
  </si>
  <si>
    <t>QUINTIN LAME LOS COLORADOS</t>
  </si>
  <si>
    <t>ACO VIEJO, PATIO BONITO</t>
  </si>
  <si>
    <t>CHENCHE ASOLEADOS</t>
  </si>
  <si>
    <t>CHENCHE ASOLEADOS- EL VERGEL</t>
  </si>
  <si>
    <t>JABALCON</t>
  </si>
  <si>
    <t>CUCHARO SAN ANTONIO</t>
  </si>
  <si>
    <t>VINOLLANOGRANDE</t>
  </si>
  <si>
    <t>ATACO</t>
  </si>
  <si>
    <t>PURIFICACION</t>
  </si>
  <si>
    <t>SALDAÑA</t>
  </si>
  <si>
    <r>
      <t>0043-03-07-86   4515-04.09.90(</t>
    </r>
    <r>
      <rPr>
        <sz val="6"/>
        <rFont val="Arial"/>
        <family val="2"/>
      </rPr>
      <t>acl)</t>
    </r>
  </si>
  <si>
    <t>LA PRIMAVERA**</t>
  </si>
  <si>
    <t>** SEGÚN DANE EN COMUNICACIÓN 10445 DEL 26 DE NOVIEMBRE, SE CERTIFICA QUE EL RESGUARDO LA LLANURA ESTA UBICADO EN EL MUNICIPIO DE LA PRIMAVERA</t>
  </si>
  <si>
    <t>AÑO 2.001</t>
  </si>
  <si>
    <r>
      <t xml:space="preserve">CERRO DE HATONUEVO </t>
    </r>
    <r>
      <rPr>
        <sz val="6"/>
        <rFont val="Arial"/>
        <family val="2"/>
      </rPr>
      <t>(3 rancherias: Yotojoromana, Ekirrajilet y El Cerro)</t>
    </r>
  </si>
  <si>
    <r>
      <t>TADO</t>
    </r>
    <r>
      <rPr>
        <sz val="6"/>
        <rFont val="Arial"/>
        <family val="2"/>
      </rPr>
      <t>(insp.de policía Playa de Oro)</t>
    </r>
  </si>
  <si>
    <t>EPERARA SIAPIDARA TRUA</t>
  </si>
  <si>
    <t>GUAHIBO.CUIVA PIAPOCO</t>
  </si>
  <si>
    <t>GUAHIBO PIAORA</t>
  </si>
  <si>
    <t>CURRIPACO CUBEO PUINAVE</t>
  </si>
  <si>
    <t>GUACAMAYAS MAMIYARE</t>
  </si>
  <si>
    <t>CAMPOALEGRE Y RIPIALITO</t>
  </si>
  <si>
    <t>CHOLOLOBO  MATATU</t>
  </si>
  <si>
    <t>GUACAMAYAS  MAIPORE</t>
  </si>
  <si>
    <t>INSTITUTO COLOMBIANO DE LA REFORMA AGRARIA - INCORA</t>
  </si>
  <si>
    <t>SUBGERENCIA DE ORDENAMIENTO SOCIAL DE LA PROPIEDAD</t>
  </si>
  <si>
    <t>PROGRAMA INDIGENA</t>
  </si>
  <si>
    <t>No ORDEN</t>
  </si>
  <si>
    <t xml:space="preserve">NOMBRE DEL </t>
  </si>
  <si>
    <t>LOCALIZACION</t>
  </si>
  <si>
    <t>PLANO No</t>
  </si>
  <si>
    <t>GRUPO ETNICO</t>
  </si>
  <si>
    <t>RESOLUCION</t>
  </si>
  <si>
    <t>EJECUTIVA</t>
  </si>
  <si>
    <t>PERSONAS</t>
  </si>
  <si>
    <t>FAMILIAS</t>
  </si>
  <si>
    <t>AREA  (HAS )</t>
  </si>
  <si>
    <t>RESGUARDO</t>
  </si>
  <si>
    <t>JUNTA DIRECTIVA</t>
  </si>
  <si>
    <t>RIO SIARE</t>
  </si>
  <si>
    <t>B-229632</t>
  </si>
  <si>
    <t>GUAHIBO</t>
  </si>
  <si>
    <t>0330-14-12-79</t>
  </si>
  <si>
    <t>SAN JOSE DE OCUNE Y PUERTO GAITAN</t>
  </si>
  <si>
    <t>G-222695</t>
  </si>
  <si>
    <r>
      <t xml:space="preserve">PREDIO PUTUMAYO </t>
    </r>
    <r>
      <rPr>
        <sz val="7"/>
        <rFont val="Arial"/>
        <family val="2"/>
      </rPr>
      <t>(8 comunidades: Puerto Refugio, Puntales, Yarinal, Bellavista, El Porvenir, Puerto Nariño, La quebradita, La Samaritana)</t>
    </r>
  </si>
  <si>
    <t>MUESES</t>
  </si>
  <si>
    <t>GUAHIBO Y PIAPOCO</t>
  </si>
  <si>
    <t xml:space="preserve">0183-05-07-78     039-06-06-89      145-14-12-93  </t>
  </si>
  <si>
    <t>0227-78</t>
  </si>
  <si>
    <t>0007-23-02-76</t>
  </si>
  <si>
    <t>G-139850</t>
  </si>
  <si>
    <t>0429-31-12-75</t>
  </si>
  <si>
    <t>RIOS MUCO Y GUARROJO</t>
  </si>
  <si>
    <t>0014        78</t>
  </si>
  <si>
    <t>CUMARIBO</t>
  </si>
  <si>
    <t>G-211707</t>
  </si>
  <si>
    <t>FUENTE:  INCODER, DANE Y DOCUMENTO CONPES 77 DE 2004</t>
  </si>
  <si>
    <t>0321        77</t>
  </si>
  <si>
    <t>G-211720</t>
  </si>
  <si>
    <t>0197        78</t>
  </si>
  <si>
    <t>RIOS TOMO Y WEBERI</t>
  </si>
  <si>
    <t>G-139990</t>
  </si>
  <si>
    <t>Res. 110/24/11/2000-- Aclaratoria 0046 del 15 /06/2001</t>
  </si>
  <si>
    <t>SAN LUIS DEL TOMO</t>
  </si>
  <si>
    <t>0070-20-03-79</t>
  </si>
  <si>
    <t>SANTA ROSALIA</t>
  </si>
  <si>
    <t>G-211955</t>
  </si>
  <si>
    <t>SALIVA</t>
  </si>
  <si>
    <t>0423        77</t>
  </si>
  <si>
    <t>LA PASCUA</t>
  </si>
  <si>
    <t>PUERTO CARREÑO</t>
  </si>
  <si>
    <t>0108-15-12-81</t>
  </si>
  <si>
    <t>PIAPOCO</t>
  </si>
  <si>
    <t>LA LLANURA</t>
  </si>
  <si>
    <t>P-198529</t>
  </si>
  <si>
    <t>VALDIVIA</t>
  </si>
  <si>
    <t>0041-15-08-84</t>
  </si>
  <si>
    <r>
      <t xml:space="preserve">CUAIQUER INTEGRADO LA MILAGROSA </t>
    </r>
    <r>
      <rPr>
        <sz val="6"/>
        <rFont val="Arial"/>
        <family val="2"/>
      </rPr>
      <t>(asentamientos: Gualtal Palbí, Isipú, Cuaiquer Viejo Tefi, Esperanza Palanquer y Cuesbí Alto Armada)</t>
    </r>
  </si>
  <si>
    <r>
      <t>RICAURTE</t>
    </r>
    <r>
      <rPr>
        <sz val="6"/>
        <rFont val="Arial"/>
        <family val="2"/>
      </rPr>
      <t xml:space="preserve"> (veredas del mismo nombre en el corregimiento Ospina Pérez))</t>
    </r>
  </si>
  <si>
    <t>EL GRAN SABALO (comunidades Albicito, Guiguay y El Sabalo)</t>
  </si>
  <si>
    <t>P-198539</t>
  </si>
  <si>
    <t>PIAROA</t>
  </si>
  <si>
    <t>P-198537</t>
  </si>
  <si>
    <t>EGUA-GUARIACANA</t>
  </si>
  <si>
    <t>P-198547</t>
  </si>
  <si>
    <t>0006-05-02-85</t>
  </si>
  <si>
    <t>P-198538</t>
  </si>
  <si>
    <t>CAÑO GUARIPA</t>
  </si>
  <si>
    <t>P-198579</t>
  </si>
  <si>
    <t>CAÑO LA HORMIGA</t>
  </si>
  <si>
    <t>P-198580</t>
  </si>
  <si>
    <t>0085-17-12-85</t>
  </si>
  <si>
    <t>CAÑO BACHACO</t>
  </si>
  <si>
    <t>P-198578</t>
  </si>
  <si>
    <t>0086-17-12- 85</t>
  </si>
  <si>
    <t>CURRIPACO</t>
  </si>
  <si>
    <t>MEREY, LA VERAITA</t>
  </si>
  <si>
    <t>P -198608</t>
  </si>
  <si>
    <t>0042-03-07-86</t>
  </si>
  <si>
    <t>P-198609</t>
  </si>
  <si>
    <t>P-198594</t>
  </si>
  <si>
    <t>P-198590</t>
  </si>
  <si>
    <t>PUINAVE</t>
  </si>
  <si>
    <t>P-198592</t>
  </si>
  <si>
    <t>P-198593</t>
  </si>
  <si>
    <t>P-198598</t>
  </si>
  <si>
    <t>P-198591</t>
  </si>
  <si>
    <t>0016-04-03-87</t>
  </si>
  <si>
    <t>LA ESMERALDA</t>
  </si>
  <si>
    <t>P-198757</t>
  </si>
  <si>
    <t>0104-15-12-87</t>
  </si>
  <si>
    <t>P-198844</t>
  </si>
  <si>
    <t>017-27-02-89</t>
  </si>
  <si>
    <t>KAWANERUBA</t>
  </si>
  <si>
    <t>P-198850</t>
  </si>
  <si>
    <t>O22-10-04-89</t>
  </si>
  <si>
    <t>P-466033</t>
  </si>
  <si>
    <t>052-23-07-90</t>
  </si>
  <si>
    <t>Centro Miraflores</t>
  </si>
  <si>
    <t>VILLAGARZON Y PUERTO CAICEDO
codigo dane 1730</t>
  </si>
  <si>
    <t>Miraflores</t>
  </si>
  <si>
    <t>tucano, cubeo, barasano y otros</t>
  </si>
  <si>
    <t>Concepto previo a Incoder en junio 2006</t>
  </si>
  <si>
    <t>P-466047</t>
  </si>
  <si>
    <t>PIAROA-PUINAVE</t>
  </si>
  <si>
    <t>P-466287</t>
  </si>
  <si>
    <t>GUAHIBO AMORRUA</t>
  </si>
  <si>
    <t>078-14-04-93</t>
  </si>
  <si>
    <t>CHOCON</t>
  </si>
  <si>
    <t>P-466050</t>
  </si>
  <si>
    <t>148-14-12-93</t>
  </si>
  <si>
    <t>FLORES SOMBRERO</t>
  </si>
  <si>
    <t>P-466037</t>
  </si>
  <si>
    <t>146-14-12-93</t>
  </si>
  <si>
    <t>CALI-BARRANQUILLA</t>
  </si>
  <si>
    <t>P-466042</t>
  </si>
  <si>
    <t>147-14-12-93</t>
  </si>
  <si>
    <t>MUCO MAYORAGUA</t>
  </si>
  <si>
    <t>466-577</t>
  </si>
  <si>
    <t>SIKUANI</t>
  </si>
  <si>
    <t>45-10-12-97</t>
  </si>
  <si>
    <t>TOTAL</t>
  </si>
  <si>
    <t>BLASIAKU</t>
  </si>
  <si>
    <t>CAMPOALEGRE DEL AFILADOR</t>
  </si>
  <si>
    <t>SIONA, KOFAN, INGA Y HUITOTO</t>
  </si>
  <si>
    <t>CONDAGUA</t>
  </si>
  <si>
    <t>INGA KAMSA</t>
  </si>
  <si>
    <t>LA AGUADITA</t>
  </si>
  <si>
    <t>HUITOTO</t>
  </si>
  <si>
    <t>PARTE ALTA DEL VALLE DE SIBUNDOY</t>
  </si>
  <si>
    <r>
      <t>YARINAL-SAN MARCELINO</t>
    </r>
    <r>
      <rPr>
        <sz val="6"/>
        <rFont val="Arial"/>
        <family val="2"/>
      </rPr>
      <t xml:space="preserve"> 2 comunidades: Yarinal -kofan y San Marcelino, Inga)</t>
    </r>
  </si>
  <si>
    <t>arch/vicho/hoja/1</t>
  </si>
  <si>
    <t>No DE ORDEN</t>
  </si>
  <si>
    <t>NOMBRE DEL</t>
  </si>
  <si>
    <t>GRUPO</t>
  </si>
  <si>
    <t>POBLACION</t>
  </si>
  <si>
    <t>AREA ( HAS )</t>
  </si>
  <si>
    <t>ETNICO</t>
  </si>
  <si>
    <t>MITU</t>
  </si>
  <si>
    <t>G-198489</t>
  </si>
  <si>
    <t>P-466283</t>
  </si>
  <si>
    <t>080-14-04-93</t>
  </si>
  <si>
    <t>AREA</t>
  </si>
  <si>
    <t>(HECTAREAS )</t>
  </si>
  <si>
    <t>WAUNANA</t>
  </si>
  <si>
    <t xml:space="preserve">0012-03-05-83 </t>
  </si>
  <si>
    <t>DOVIO</t>
  </si>
  <si>
    <t>G - 198468</t>
  </si>
  <si>
    <t>EMBERA</t>
  </si>
  <si>
    <t>0116-16-06-80</t>
  </si>
  <si>
    <t>0103-15-12-81</t>
  </si>
  <si>
    <t>BUENAVENTURA</t>
  </si>
  <si>
    <t>P - 466235</t>
  </si>
  <si>
    <t>048-10-07-89</t>
  </si>
  <si>
    <t>054-24-07-89</t>
  </si>
  <si>
    <t>SAN QUININI</t>
  </si>
  <si>
    <t>BOLIVAR</t>
  </si>
  <si>
    <t>P- 466240</t>
  </si>
  <si>
    <t>SANTA CRUZ DE PIÑUÑA BLANCO</t>
  </si>
  <si>
    <t>043-3-08-92</t>
  </si>
  <si>
    <t>WASIRUMA</t>
  </si>
  <si>
    <t>EMBERA-KATIO</t>
  </si>
  <si>
    <t>FLORIDA</t>
  </si>
  <si>
    <t>G- 564538</t>
  </si>
  <si>
    <t>PAEZ</t>
  </si>
  <si>
    <t>LOS NIASA</t>
  </si>
  <si>
    <t>G- 536355</t>
  </si>
  <si>
    <t>17-24-05-96</t>
  </si>
  <si>
    <t>PRADERA</t>
  </si>
  <si>
    <t>G- 565759</t>
  </si>
  <si>
    <t>TULUA</t>
  </si>
  <si>
    <t>051-30-11-98</t>
  </si>
  <si>
    <t>VANIA CHAMI DE ARGELIA</t>
  </si>
  <si>
    <t>ARGELIA</t>
  </si>
  <si>
    <t>G-601.011</t>
  </si>
  <si>
    <t>EMBERA - CHAMI</t>
  </si>
  <si>
    <t>050-30-11-98</t>
  </si>
  <si>
    <t>DRUA-DO (PORTALES DEL RIO)</t>
  </si>
  <si>
    <t>TRUJILLO</t>
  </si>
  <si>
    <t>MUCHIDO</t>
  </si>
  <si>
    <t>concepto previo OFI07-3107 del 9 de febrero 2007</t>
  </si>
  <si>
    <t>TADO (corregimiento La Esperanza)</t>
  </si>
  <si>
    <t>G-501.560      G-601.563</t>
  </si>
  <si>
    <t>042 31-05-99</t>
  </si>
  <si>
    <t>G-601.554</t>
  </si>
  <si>
    <t>043 31-05-99</t>
  </si>
  <si>
    <t>NASA THÁ</t>
  </si>
  <si>
    <t>G-601.562</t>
  </si>
  <si>
    <t>084 9-12-99</t>
  </si>
  <si>
    <t>MUELLAMUES</t>
  </si>
  <si>
    <t>PLANO  No</t>
  </si>
  <si>
    <t>AREA (HAS)</t>
  </si>
  <si>
    <t>TINAJAS</t>
  </si>
  <si>
    <t xml:space="preserve">NATAGAIMA </t>
  </si>
  <si>
    <t>0017-13-03-84</t>
  </si>
  <si>
    <t xml:space="preserve">PLANADAS </t>
  </si>
  <si>
    <t>P - 466032</t>
  </si>
  <si>
    <t>046-26-06-90</t>
  </si>
  <si>
    <t>PASOANCHO</t>
  </si>
  <si>
    <t>ORTEGA</t>
  </si>
  <si>
    <t>24-21-06-94</t>
  </si>
  <si>
    <t>ANACARCO</t>
  </si>
  <si>
    <t>NATAGAIMA</t>
  </si>
  <si>
    <t>PIJAO</t>
  </si>
  <si>
    <t>11-22-02-95</t>
  </si>
  <si>
    <t>P-376-517</t>
  </si>
  <si>
    <t>51-17-10-95</t>
  </si>
  <si>
    <t>SANTA MARTA</t>
  </si>
  <si>
    <t>COYAIMA</t>
  </si>
  <si>
    <t>P-466-505</t>
  </si>
  <si>
    <t>16-24-05-96</t>
  </si>
  <si>
    <t>I-551-497</t>
  </si>
  <si>
    <t>05-24-05-96</t>
  </si>
  <si>
    <t>TOTARCO TAMARINDO</t>
  </si>
  <si>
    <t>P-423-627</t>
  </si>
  <si>
    <t>028-14-08-96</t>
  </si>
  <si>
    <t>COYAIMA (Vereda Acevedo y Gómez)</t>
  </si>
  <si>
    <t>COYAIMA (Vereda Anonales)</t>
  </si>
  <si>
    <t>COYAIMA (Vereda Arenosa)</t>
  </si>
  <si>
    <t>COYAIMA (Vereda Bellavista)</t>
  </si>
  <si>
    <t>COYAIMA (Vereda Buenos Aires Bocas de Hilarco)</t>
  </si>
  <si>
    <t>quillacinga</t>
  </si>
  <si>
    <t>COYAIMA (Vereda Chencha Amayarco)</t>
  </si>
  <si>
    <t>COYAIMA (Vereda Doyare Centro)</t>
  </si>
  <si>
    <t>COYAIMA (Vereda Doyare Porvenir)</t>
  </si>
  <si>
    <t>COYAIMA (Vereda Doyare Recristo)</t>
  </si>
  <si>
    <t>COYAIMA (Vereda el Floral)</t>
  </si>
  <si>
    <t>COYAIMA (Vereda Guadualito)</t>
  </si>
  <si>
    <t>COYAIMA (Vereda guayaquil)</t>
  </si>
  <si>
    <t>COYAIMA (Vereda Lomas de Guaguarco)</t>
  </si>
  <si>
    <t>COYAIMA (Vereda Lomas Mesa de San Juan )</t>
  </si>
  <si>
    <t xml:space="preserve">COYAIMA (Vereda Meche San Cayetano) </t>
  </si>
  <si>
    <t>103 - 20.11.2001</t>
  </si>
  <si>
    <t>9/05/1994 ACIT</t>
  </si>
  <si>
    <t>COYAIMA (Vereda Mesas de San Juan)</t>
  </si>
  <si>
    <t>COYAIMA (Vereda Mesas de Inca)</t>
  </si>
  <si>
    <t>COYAIMA (Vereda Bocas de Babi)</t>
  </si>
  <si>
    <t>COYAIMA (Vereda Chenche Agua Fria)</t>
  </si>
  <si>
    <t>COYAIMA (Vereda El Rosario)</t>
  </si>
  <si>
    <t>COYAIMA (Vereda Zanja Honda)</t>
  </si>
  <si>
    <t>ORTEGA (Vereda Anaba, Inspección Vergel)</t>
  </si>
  <si>
    <t>BUENAVENTURA (corregimiento La Delfina)</t>
  </si>
  <si>
    <t>ORTEGA (Vereda Balsillas, corregimiento Guaipa)</t>
  </si>
  <si>
    <t>ORTEGA (Vereda La Bandera)</t>
  </si>
  <si>
    <t>ORTEGA (Vereda Chicuambe, Corregimiento Puente cucuana)</t>
  </si>
  <si>
    <t>ORTEGA (Vereda Campoalegre, corregimiento Horizonte)</t>
  </si>
  <si>
    <t>A</t>
  </si>
  <si>
    <t>06/10/1994A</t>
  </si>
  <si>
    <t>19/01/2001A</t>
  </si>
  <si>
    <t>22/04/1996A</t>
  </si>
  <si>
    <t>09/05/1994A</t>
  </si>
  <si>
    <t>ORTEGA (Vereda Canali, corregimiento Olaya Herrera)</t>
  </si>
  <si>
    <t>ORTEGA (Sector urbano)</t>
  </si>
  <si>
    <t>ORTEGA (Vereda El Triunfo, corregimiento Mesa de Ortega)</t>
  </si>
  <si>
    <t>ORTEGA (Vereda Flautillo)</t>
  </si>
  <si>
    <t>ORTEGA (Vereda Guayaquil, corregimiento Samaria)</t>
  </si>
  <si>
    <t>ORTEGA (Vereda Playa Verde)</t>
  </si>
  <si>
    <t>ORTEGA (Vereda La Reforma, Corregimiento El Vergel)</t>
  </si>
  <si>
    <t>ORTEGA (Vereda Delicias)</t>
  </si>
  <si>
    <t>ORTEGA (Vereda Llovedero, corregimiento Chapinero)</t>
  </si>
  <si>
    <t>ORTEGA (Vereda Aceituno)</t>
  </si>
  <si>
    <t>ORTEGA (Vereda Mesa de Cucuana)</t>
  </si>
  <si>
    <t>ORTEGA (Vereda Mesones)</t>
  </si>
  <si>
    <t>ORTEGA (Vereda Samaria, corregimiento Samaria)</t>
  </si>
  <si>
    <t>ORTEGA (corregimiento Balsillas)</t>
  </si>
  <si>
    <t>VUELTA DEL RIO</t>
  </si>
  <si>
    <t>I-551-987</t>
  </si>
  <si>
    <t>072-16-12-96</t>
  </si>
  <si>
    <t>RIO DAGUA (LA MESETA)</t>
  </si>
  <si>
    <t>RIO NAYA (JOAQUINCITO)</t>
  </si>
  <si>
    <t>TOTARCO - NIPLE</t>
  </si>
  <si>
    <t>I-551-166</t>
  </si>
  <si>
    <t>003-14-04-97</t>
  </si>
  <si>
    <t>TOTARCO-PIEDRAS</t>
  </si>
  <si>
    <t>004-14-04-97</t>
  </si>
  <si>
    <t>POTRERITO-DOYARE</t>
  </si>
  <si>
    <t>I-551-730</t>
  </si>
  <si>
    <t>005-14-04-97</t>
  </si>
  <si>
    <t>I-551-348</t>
  </si>
  <si>
    <t>006-14-04-97</t>
  </si>
  <si>
    <t>LA TUTIRA BONANZA</t>
  </si>
  <si>
    <t>I-578-245</t>
  </si>
  <si>
    <t>010-23-06-97</t>
  </si>
  <si>
    <t>SAN MIGUEL</t>
  </si>
  <si>
    <t>I-551-991</t>
  </si>
  <si>
    <t>011-23-06-97</t>
  </si>
  <si>
    <t>I-551-248</t>
  </si>
  <si>
    <t>012-23-06-97</t>
  </si>
  <si>
    <t>CHENCHE AMAYARCO</t>
  </si>
  <si>
    <t>I-551-244</t>
  </si>
  <si>
    <t>013-23-06-97</t>
  </si>
  <si>
    <t>GUATAVITA TUA</t>
  </si>
  <si>
    <t>I-578-242</t>
  </si>
  <si>
    <t>COMUNIDAD NAM MISAK</t>
  </si>
  <si>
    <t>LA PLATA (correg Belen, vereda El Congreso) Y LA ARGENTINA (veredas Marsella y Buenos Aires)</t>
  </si>
  <si>
    <t>014-23-06-97</t>
  </si>
  <si>
    <t>AICO</t>
  </si>
  <si>
    <t>I-578-667</t>
  </si>
  <si>
    <t>019-3-10-97</t>
  </si>
  <si>
    <t xml:space="preserve">NICOLAS RAMIREZ </t>
  </si>
  <si>
    <t>I-578-040</t>
  </si>
  <si>
    <t>020-3-10-97</t>
  </si>
  <si>
    <t>PALMA ALTA</t>
  </si>
  <si>
    <t>P-466-576</t>
  </si>
  <si>
    <t>021-3-10-97</t>
  </si>
  <si>
    <t>TAMIRCO</t>
  </si>
  <si>
    <t>I-578-318I</t>
  </si>
  <si>
    <t>O22-3-10-97</t>
  </si>
  <si>
    <t>EL TAMBO</t>
  </si>
  <si>
    <t>I-551-995</t>
  </si>
  <si>
    <t>023-3-10-97</t>
  </si>
  <si>
    <t>LA SORTIJA</t>
  </si>
  <si>
    <t>I-578-038</t>
  </si>
  <si>
    <t>024-3-10-97</t>
  </si>
  <si>
    <t>COYAIMA (Vereda coyarco)</t>
  </si>
  <si>
    <t>LAS PALMAS</t>
  </si>
  <si>
    <t>I-551-925</t>
  </si>
  <si>
    <t>025-3-10-97</t>
  </si>
  <si>
    <r>
      <t xml:space="preserve">CUAMBI-YASLAMBI </t>
    </r>
    <r>
      <rPr>
        <sz val="6"/>
        <rFont val="Arial"/>
        <family val="2"/>
      </rPr>
      <t>(2 comunidades)</t>
    </r>
  </si>
  <si>
    <t>GUADUAL-CUMBAS-MAGUI-IMBINA-ARRAYAN (5 Comunidades)</t>
  </si>
  <si>
    <t>19- 15-09-05</t>
  </si>
  <si>
    <t>20 -15-09-05</t>
  </si>
  <si>
    <t>R. No. 11510/12/2001</t>
  </si>
  <si>
    <t>LLANO BUCO - BUKJ UKUE</t>
  </si>
  <si>
    <t>27 - 15-09-05</t>
  </si>
  <si>
    <t>28 - 15-09-05</t>
  </si>
  <si>
    <t>CACHICAMO</t>
  </si>
  <si>
    <t>PUERTO CARREÑO (Inspección de Policía Garcitas)</t>
  </si>
  <si>
    <t>29 - 15-09-05</t>
  </si>
  <si>
    <r>
      <t>CUASCUABI-PALDUBI</t>
    </r>
    <r>
      <rPr>
        <sz val="6"/>
        <rFont val="Arial"/>
        <family val="2"/>
      </rPr>
      <t xml:space="preserve"> (2 comunidades)</t>
    </r>
  </si>
  <si>
    <t>COMUNIDAD NUEVA ESPERANZA</t>
  </si>
  <si>
    <t>ALTO TEMBLON</t>
  </si>
  <si>
    <t>ORITO (Vereda Alto Temblón)</t>
  </si>
  <si>
    <t>2 - 7/1/05</t>
  </si>
  <si>
    <r>
      <t xml:space="preserve">PINGULLO- SARDINERO </t>
    </r>
    <r>
      <rPr>
        <sz val="6"/>
        <rFont val="Arial"/>
        <family val="2"/>
      </rPr>
      <t>(2 comunidades)</t>
    </r>
  </si>
  <si>
    <r>
      <t xml:space="preserve">CUASBIL-LA FALDADA </t>
    </r>
    <r>
      <rPr>
        <sz val="6"/>
        <rFont val="Arial"/>
        <family val="2"/>
      </rPr>
      <t>(2 comunidades)</t>
    </r>
  </si>
  <si>
    <t>ALTO ALBI (1 comunidad</t>
  </si>
  <si>
    <r>
      <t xml:space="preserve">EL SANDE </t>
    </r>
    <r>
      <rPr>
        <sz val="6"/>
        <rFont val="Arial"/>
        <family val="2"/>
      </rPr>
      <t>(10 comunidades)</t>
    </r>
  </si>
  <si>
    <r>
      <t xml:space="preserve">SAN JUAN DEL PAMPON </t>
    </r>
    <r>
      <rPr>
        <sz val="6"/>
        <rFont val="Arial"/>
        <family val="2"/>
      </rPr>
      <t>(1 comunidad)</t>
    </r>
  </si>
  <si>
    <t>RIO SATINGA (bacao turbio-rio satinga)(5 comunidades)</t>
  </si>
  <si>
    <r>
      <t>LA FLORESTA-SANTA ROSA - SAN FRANCISCO</t>
    </r>
    <r>
      <rPr>
        <sz val="6"/>
        <rFont val="Arial"/>
        <family val="2"/>
      </rPr>
      <t xml:space="preserve"> (3 comunidades)</t>
    </r>
  </si>
  <si>
    <t>SANQUIANGUITA (1 comunidad)</t>
  </si>
  <si>
    <t>TORTUGAÑA. TELEMBI, PUNDE,PITADERO,BRAVO,TRONQUERIA y ZABALETA (7 com)</t>
  </si>
  <si>
    <t>PIPALTA-PALBI  YAGUAPI (3 com)</t>
  </si>
  <si>
    <t>GUELMAMBI-CARAÑO (2 com.)</t>
  </si>
  <si>
    <t>035-10-04-03</t>
  </si>
  <si>
    <t>045-10-04-03</t>
  </si>
  <si>
    <t>SAN AGUSTIN LA  FLORESTA (2 com)</t>
  </si>
  <si>
    <t>LA TURBIA (1 com.)</t>
  </si>
  <si>
    <t>GRAN ROSARIO (5 com)</t>
  </si>
  <si>
    <t>PULGANDE CAMPOALEGRE (2 com)</t>
  </si>
  <si>
    <t>PIGUAMBI PALANGALA (2 com)</t>
  </si>
  <si>
    <t>PIEDRA SELLADA  QUEBRADA TRONQUERA (2 com)</t>
  </si>
  <si>
    <t>EL CEDRO, LAS PEÑAS, LA BRAVA, PILVI Y LA PINTADA (5 com.)</t>
  </si>
  <si>
    <t>UKUMARI KANZHE (1 com)</t>
  </si>
  <si>
    <t>AÑO 2004</t>
  </si>
  <si>
    <t>PRADO (Vereda Aco)</t>
  </si>
  <si>
    <t>STA. ROSA SUCUMBIOS EL DIVISO (1 com)</t>
  </si>
  <si>
    <t>TRONQUERIA, PULGANDE Y PALICITO (3 com)</t>
  </si>
  <si>
    <t>POCHARCO</t>
  </si>
  <si>
    <t>I-578-247</t>
  </si>
  <si>
    <t>026-3-10-97</t>
  </si>
  <si>
    <t>TRES ESQUINAS</t>
  </si>
  <si>
    <t>I-551-924</t>
  </si>
  <si>
    <t>027-3-10-97</t>
  </si>
  <si>
    <t>NUEVA ESPERANZA</t>
  </si>
  <si>
    <t>I-578-317</t>
  </si>
  <si>
    <t>050-10-12-97</t>
  </si>
  <si>
    <t>BATEAS</t>
  </si>
  <si>
    <t>I-578-323</t>
  </si>
  <si>
    <t>049-10-12-97</t>
  </si>
  <si>
    <t>LAS MERCEDES</t>
  </si>
  <si>
    <t>RIOBLANCO</t>
  </si>
  <si>
    <t>I-578-371</t>
  </si>
  <si>
    <t>036-10-12-97</t>
  </si>
  <si>
    <t>I-521-988</t>
  </si>
  <si>
    <t>037-10-12-97</t>
  </si>
  <si>
    <t>DIAMANTE</t>
  </si>
  <si>
    <t>I-551-349</t>
  </si>
  <si>
    <t>038-10-12-97</t>
  </si>
  <si>
    <t xml:space="preserve">SAN MIGUEL </t>
  </si>
  <si>
    <t>I-578-048</t>
  </si>
  <si>
    <t>039-10-12-97</t>
  </si>
  <si>
    <t>GUAIPA CENTRO</t>
  </si>
  <si>
    <t>I-551-878</t>
  </si>
  <si>
    <t>040-10-12-97</t>
  </si>
  <si>
    <t>I-579.890</t>
  </si>
  <si>
    <t>016 5-05-99</t>
  </si>
  <si>
    <t>GUASIMAL</t>
  </si>
  <si>
    <t>I-605.029</t>
  </si>
  <si>
    <t>17 5-05-99</t>
  </si>
  <si>
    <t>HILARQUITO</t>
  </si>
  <si>
    <t>I-579.527</t>
  </si>
  <si>
    <t>18 5-05-99</t>
  </si>
  <si>
    <t>LOS ANGELES</t>
  </si>
  <si>
    <t>P-579.802</t>
  </si>
  <si>
    <t>19 5-05-99</t>
  </si>
  <si>
    <t>POCARA</t>
  </si>
  <si>
    <t>P-579.402</t>
  </si>
  <si>
    <t>20 5-05-99</t>
  </si>
  <si>
    <t>POTRERITO</t>
  </si>
  <si>
    <t>I-579.801</t>
  </si>
  <si>
    <t>21 5-05-99</t>
  </si>
  <si>
    <t>SAN DIEGO</t>
  </si>
  <si>
    <t>I-579.813</t>
  </si>
  <si>
    <t>El resguardo Rio Garrapatas tiene población en los municipios de:</t>
  </si>
  <si>
    <t>22 5-05-99</t>
  </si>
  <si>
    <t>SANTA MARTA INSPECCION</t>
  </si>
  <si>
    <t>I-579.803</t>
  </si>
  <si>
    <t>23 5-05-99</t>
  </si>
  <si>
    <t>CHENCHE MEDIA LUNA</t>
  </si>
  <si>
    <t>P-466.713</t>
  </si>
  <si>
    <t>40 31-05-99</t>
  </si>
  <si>
    <t>RINCON DE ANCHIQUE</t>
  </si>
  <si>
    <t>P-579.746</t>
  </si>
  <si>
    <t>41 31-05-99</t>
  </si>
  <si>
    <t>EL VERGEL</t>
  </si>
  <si>
    <t>I-578.298</t>
  </si>
  <si>
    <t>66 16-09-99</t>
  </si>
  <si>
    <t>CASTILLA ANGOSTURAS</t>
  </si>
  <si>
    <t>I-579.526</t>
  </si>
  <si>
    <t>67 16-09-99</t>
  </si>
  <si>
    <t>PACANDE</t>
  </si>
  <si>
    <t>I-578.316</t>
  </si>
  <si>
    <t>82 9-12-99</t>
  </si>
  <si>
    <t>YACO MOLANA</t>
  </si>
  <si>
    <t>I-578.045</t>
  </si>
  <si>
    <t>83 9-12-99</t>
  </si>
  <si>
    <t>LOCALIDAD</t>
  </si>
  <si>
    <t>PUEBLO RICO</t>
  </si>
  <si>
    <t>EMBERÁ</t>
  </si>
  <si>
    <t>0237-06-09-76</t>
  </si>
  <si>
    <t>MISTRATO</t>
  </si>
  <si>
    <t>ALTOMIRA</t>
  </si>
  <si>
    <t>MARSELLA</t>
  </si>
  <si>
    <t>486-518</t>
  </si>
  <si>
    <t>EMBERA CHAMI</t>
  </si>
  <si>
    <t>1-11-05-98</t>
  </si>
  <si>
    <t>LOMA DE CITABARA</t>
  </si>
  <si>
    <t>486-526</t>
  </si>
  <si>
    <t>24-29-07-98</t>
  </si>
  <si>
    <t>SURATENA</t>
  </si>
  <si>
    <t>486-792</t>
  </si>
  <si>
    <t>49-30-11-98</t>
  </si>
  <si>
    <t>No PLANO</t>
  </si>
  <si>
    <t>DOCORDO BALSALITO (COM UNION BALSALITO)</t>
  </si>
  <si>
    <t>COMUNIDADES INDIGENAS RECONOCIDAS POR LA DIRECCION DE ASUNTOS INDIGENAS DEL MINISTERIO DEL INTERIOR</t>
  </si>
  <si>
    <t>EL PALMAR</t>
  </si>
  <si>
    <t>LA ITALIA</t>
  </si>
  <si>
    <t>ALPAMANGA</t>
  </si>
  <si>
    <t>ORITO (Inspección de Policía Simón Bolivar)</t>
  </si>
  <si>
    <t>CHiMILA DE SAN ANGEL (ISSA ORISTUNA)</t>
  </si>
  <si>
    <t>ARIGUANI (SABANAS DE SAN ANGEL)</t>
  </si>
  <si>
    <t>RIO ORPUA (comunidades Playa Linda y Puerto Galve)</t>
  </si>
  <si>
    <t>BAJO GRANDE (comunidad Bajo Grande)</t>
  </si>
  <si>
    <t>ISNOS</t>
  </si>
  <si>
    <t>CONCEPTO PREVIO 4-06-07 OFI07-14516</t>
  </si>
  <si>
    <t>10/05/1999/CONCEPTO PREVIO OFI07-15561 DEL 13 JUNIO 2007</t>
  </si>
  <si>
    <t>ORDO SIVIRU  AGUA CLARA (COMUNIDDES PLAYA BONITA)</t>
  </si>
  <si>
    <t>SANTA ROSA  DE IJUA (COMUNIDAD SANTA ROSA DE IJUA)</t>
  </si>
  <si>
    <t>PUERTO CHICHILIANO (COMUNIDAD PUERTO CHICHILIANO</t>
  </si>
  <si>
    <t>REMANSO</t>
  </si>
  <si>
    <t>EN INCODER-SUSTANCIACION (20,09,06 OFI INCODER)</t>
  </si>
  <si>
    <t>CASACUNTE</t>
  </si>
  <si>
    <t>NASA KIWE</t>
  </si>
  <si>
    <t>RIO PURRICHA  (COMUNIDADES: BELEN TAPARAL, CARRIZAL, AGUACATE, LA VACA, BIRRINCHAO, PIMPORRODO)</t>
  </si>
  <si>
    <t>BELLAVISTA Y UNION PITALITO  (COMUNIDADES UNION PITALITO, BELLAVISTA-RIO  SIGUIRISUA )</t>
  </si>
  <si>
    <t>ORITO (Vereda campoalegre, Inspección de Policía La Tesalia</t>
  </si>
  <si>
    <t>ORITO Vereda Caña Bravita, Inspección de Policía La Tesalia)</t>
  </si>
  <si>
    <t>PUERTO ASIS (Vereda Bajo Santa Helena)</t>
  </si>
  <si>
    <t>PUERTO GUZMAN (Inspección de Policía El Cedro)</t>
  </si>
  <si>
    <t>VILLAGARZON (Vereda Alto San Juan)</t>
  </si>
  <si>
    <t>VILLAGARZON (Vereda Jerusalen)</t>
  </si>
  <si>
    <t>VILLAGARZON (Vereda San Frnando)</t>
  </si>
  <si>
    <t>VILLAGARZON (Vereda San Luis Alto Picudito)</t>
  </si>
  <si>
    <t>TAMAS DEL CAGUAN (dujos paniquita)</t>
  </si>
  <si>
    <t xml:space="preserve">AGUABLANCA </t>
  </si>
  <si>
    <t xml:space="preserve">CAMPO ALEGRE </t>
  </si>
  <si>
    <t xml:space="preserve">CAÑA BRAVITA </t>
  </si>
  <si>
    <t>LOS GUADUALES</t>
  </si>
  <si>
    <t xml:space="preserve">VILLARICA </t>
  </si>
  <si>
    <t xml:space="preserve">BAJO SANTA HELENA </t>
  </si>
  <si>
    <t xml:space="preserve">PLAYA RICA </t>
  </si>
  <si>
    <t>AÑO 2005</t>
  </si>
  <si>
    <t xml:space="preserve">WASIPANGA </t>
  </si>
  <si>
    <t xml:space="preserve">ALPARUMIYACO,ALTO SAN JUAN LAS DELICIAS </t>
  </si>
  <si>
    <t xml:space="preserve">JERUSALEN </t>
  </si>
  <si>
    <t xml:space="preserve">SALADILLOIACO </t>
  </si>
  <si>
    <t>EL RESGUARDO DE LA ALTA Y MEDIA GUAJIRA TIENE JURISDICCION EN VARIOS MUNICIPIOS, ASI:</t>
  </si>
  <si>
    <t>COLON (comunidad Inga)</t>
  </si>
  <si>
    <t>Según certificación del DANE del 23 de julio 2001, el resguardo de Lomamato tiene su jurisdicción en el municipio de HATONUEVO</t>
  </si>
  <si>
    <t>Según certificación del DANE del 23 de julio 2001, el resguardo Caicemapa tiene su jurisdicción en el municipio de DISTRACCION</t>
  </si>
  <si>
    <t>El resguardo Soldado Parate Bien tiene la población distribuida así:</t>
  </si>
  <si>
    <t xml:space="preserve">SAN LUIS ALTO PICUDITO </t>
  </si>
  <si>
    <t>125 - 27/12/2001</t>
  </si>
  <si>
    <t>84 - 10/07/2002</t>
  </si>
  <si>
    <t>82 - 10/07/2002</t>
  </si>
  <si>
    <t>83 - 10/07/2002</t>
  </si>
  <si>
    <t>99 - 30/07/2002</t>
  </si>
  <si>
    <t>137 - 27/12/2001</t>
  </si>
  <si>
    <t xml:space="preserve">130 - 27/12/2001 </t>
  </si>
  <si>
    <t>131 - 27/12/2001</t>
  </si>
  <si>
    <t>128 - 27/12/2001</t>
  </si>
  <si>
    <t>Reportada por INCORA en proceso (oficio 1972/23.10.00)</t>
  </si>
  <si>
    <t>CUEVA LOCA</t>
  </si>
  <si>
    <t>LA VICTORIA</t>
  </si>
  <si>
    <t>87 - 17/07/2002</t>
  </si>
  <si>
    <t xml:space="preserve">JIRIJIRI </t>
  </si>
  <si>
    <t>PUERTO LEGUIZAMO</t>
  </si>
  <si>
    <t>WITOTO</t>
  </si>
  <si>
    <t>0431-31-12-75</t>
  </si>
  <si>
    <t>KOFAN</t>
  </si>
  <si>
    <t>1982-30-04-73        08 13-05-98 (CONV)</t>
  </si>
  <si>
    <t>G-131124             P-466583/584/585</t>
  </si>
  <si>
    <t>0294          76</t>
  </si>
  <si>
    <t>PUERTO ASIS</t>
  </si>
  <si>
    <t>IPIALES</t>
  </si>
  <si>
    <t>BUENAVISTA</t>
  </si>
  <si>
    <t>SIONA</t>
  </si>
  <si>
    <t>0235-28-06-74</t>
  </si>
  <si>
    <t>G-127811</t>
  </si>
  <si>
    <t>SIBUNDOY</t>
  </si>
  <si>
    <t>KAMSA</t>
  </si>
  <si>
    <t>0173-28-11-79</t>
  </si>
  <si>
    <t>0024-12-02-80</t>
  </si>
  <si>
    <t xml:space="preserve">G-147915 </t>
  </si>
  <si>
    <t>EL TABLERO</t>
  </si>
  <si>
    <t xml:space="preserve">PUERTO LEGUIZAMO </t>
  </si>
  <si>
    <t>0066-16-09-87</t>
  </si>
  <si>
    <t>EL HACHA</t>
  </si>
  <si>
    <t>SIONA Y OTROS</t>
  </si>
  <si>
    <t>0067-16-09-87</t>
  </si>
  <si>
    <t>CALENTURAS</t>
  </si>
  <si>
    <t>MOCOA</t>
  </si>
  <si>
    <t>INGA</t>
  </si>
  <si>
    <t>45-26-06-89</t>
  </si>
  <si>
    <t>P-198857</t>
  </si>
  <si>
    <r>
      <t>REMANSO CHORROBOCON (</t>
    </r>
    <r>
      <rPr>
        <sz val="7"/>
        <rFont val="Arial"/>
        <family val="2"/>
      </rPr>
      <t xml:space="preserve">comunidades según resolución: Remanso, Piedra Alta (antes Cerro Nariz), Samuro y Chorro Bocón), </t>
    </r>
    <r>
      <rPr>
        <sz val="7"/>
        <color indexed="10"/>
        <rFont val="Arial"/>
        <family val="2"/>
      </rPr>
      <t>Sejalito, Sejalito nuevo</t>
    </r>
    <r>
      <rPr>
        <sz val="7"/>
        <rFont val="Arial"/>
        <family val="2"/>
      </rPr>
      <t xml:space="preserve">, </t>
    </r>
  </si>
  <si>
    <t>LAGARTO COCHA</t>
  </si>
  <si>
    <t>07-28-04-92</t>
  </si>
  <si>
    <t>B-480.626</t>
  </si>
  <si>
    <t>59-29-09-92</t>
  </si>
  <si>
    <t>P-466275</t>
  </si>
  <si>
    <t xml:space="preserve">PUERTO LIMON </t>
  </si>
  <si>
    <t>112-21-09-93</t>
  </si>
  <si>
    <t>R-295894</t>
  </si>
  <si>
    <t xml:space="preserve">LA CRISTALINA </t>
  </si>
  <si>
    <t>113-21-09-93</t>
  </si>
  <si>
    <t>R-295893</t>
  </si>
  <si>
    <t>INGA-KAMSA</t>
  </si>
  <si>
    <t>114-21-09-93</t>
  </si>
  <si>
    <t>R-295886</t>
  </si>
  <si>
    <t>R-420025</t>
  </si>
  <si>
    <t>CONSARA-MECAYA</t>
  </si>
  <si>
    <t>PTO LEGUIZAMO</t>
  </si>
  <si>
    <t>COREGUAJE</t>
  </si>
  <si>
    <t>25-19-07-94</t>
  </si>
  <si>
    <t>P-466357</t>
  </si>
  <si>
    <t>AGUA NEGRA</t>
  </si>
  <si>
    <t>43-1-11-94</t>
  </si>
  <si>
    <t>P-466387</t>
  </si>
  <si>
    <t>SANTA ROSA MOCOA</t>
  </si>
  <si>
    <t>P-466329</t>
  </si>
  <si>
    <t>CECILIA COCHA</t>
  </si>
  <si>
    <t>04-7-02-95</t>
  </si>
  <si>
    <t>P-466.388</t>
  </si>
  <si>
    <t>TUKUNARE</t>
  </si>
  <si>
    <t>P-466467</t>
  </si>
  <si>
    <t>CALARCA</t>
  </si>
  <si>
    <t>07-24-05-96</t>
  </si>
  <si>
    <t>G-421154</t>
  </si>
  <si>
    <t>EL PROGRESO</t>
  </si>
  <si>
    <t>MURUY</t>
  </si>
  <si>
    <t>02-24-05-96</t>
  </si>
  <si>
    <t>B-559329</t>
  </si>
  <si>
    <t>LA PAYA</t>
  </si>
  <si>
    <t>03-24-05-96</t>
  </si>
  <si>
    <t>P-466 386</t>
  </si>
  <si>
    <t>EL DESCANSO</t>
  </si>
  <si>
    <t>PTO GUZMAN</t>
  </si>
  <si>
    <t>R-503511</t>
  </si>
  <si>
    <t>CAMENTSA</t>
  </si>
  <si>
    <t>26-29-07-98</t>
  </si>
  <si>
    <t>WASIPUNGO</t>
  </si>
  <si>
    <t>VILLAGARZON</t>
  </si>
  <si>
    <t>R-421.544</t>
  </si>
  <si>
    <t>ALBANIA</t>
  </si>
  <si>
    <t>081 9-12-99</t>
  </si>
  <si>
    <t>R-421.599</t>
  </si>
  <si>
    <t>AREA(HAS)</t>
  </si>
  <si>
    <t>40554</t>
  </si>
  <si>
    <t>EL CARMEN</t>
  </si>
  <si>
    <t>MOTILON BARI</t>
  </si>
  <si>
    <t>442-10-12-74</t>
  </si>
  <si>
    <t>41054</t>
  </si>
  <si>
    <t>TIBU Y TEOREMA</t>
  </si>
  <si>
    <t>105-15-12-81</t>
  </si>
  <si>
    <t>81-28-04-82</t>
  </si>
  <si>
    <t>INSTITUTO COLOMBIANO DE LA REFORMA AGRARIA INCORA</t>
  </si>
  <si>
    <t>No.</t>
  </si>
  <si>
    <t>AREA (has)</t>
  </si>
  <si>
    <t>ORDEN</t>
  </si>
  <si>
    <t>AÑO 2.003</t>
  </si>
  <si>
    <t>271</t>
  </si>
  <si>
    <t>RICAURTE</t>
  </si>
  <si>
    <t>G-228712</t>
  </si>
  <si>
    <t>AWA</t>
  </si>
  <si>
    <t>0228-17-10-78</t>
  </si>
  <si>
    <t>Carmen del Darien</t>
  </si>
  <si>
    <t>Riosucio</t>
  </si>
  <si>
    <t>Segpún DANE el resguardo Rio Domingodó tiene población en dos municipios</t>
  </si>
  <si>
    <t>RIOSUCIO (Según DANE en Carmen del Darién y Riosucio)</t>
  </si>
  <si>
    <r>
      <t>ALTO BAUDO</t>
    </r>
    <r>
      <rPr>
        <sz val="7"/>
        <rFont val="Arial"/>
        <family val="2"/>
      </rPr>
      <t>(Según Dane en Alto Baudó y Nuquí)</t>
    </r>
  </si>
  <si>
    <r>
      <t>BAHIA SOLANO</t>
    </r>
    <r>
      <rPr>
        <sz val="7"/>
        <rFont val="Arial"/>
        <family val="2"/>
      </rPr>
      <t xml:space="preserve"> (Corregimiento del Valle)</t>
    </r>
  </si>
  <si>
    <r>
      <t>BAHIA SOLANO</t>
    </r>
    <r>
      <rPr>
        <sz val="7"/>
        <rFont val="Arial"/>
        <family val="2"/>
      </rPr>
      <t xml:space="preserve"> (Corregimiento Huina)</t>
    </r>
  </si>
  <si>
    <r>
      <t>BAJO BAUDO</t>
    </r>
    <r>
      <rPr>
        <sz val="7"/>
        <rFont val="Arial"/>
        <family val="2"/>
      </rPr>
      <t xml:space="preserve"> (Según DANE en Medio Baudó)</t>
    </r>
  </si>
  <si>
    <r>
      <t>ISTMINA</t>
    </r>
    <r>
      <rPr>
        <sz val="7"/>
        <rFont val="Arial"/>
        <family val="2"/>
      </rPr>
      <t>(litoral del San Juan)</t>
    </r>
  </si>
  <si>
    <r>
      <t>ITSMINA</t>
    </r>
    <r>
      <rPr>
        <sz val="7"/>
        <rFont val="Arial"/>
        <family val="2"/>
      </rPr>
      <t xml:space="preserve"> (Según DANE en Itsmina y Medio San Juan)</t>
    </r>
  </si>
  <si>
    <r>
      <t>ITSMINA</t>
    </r>
    <r>
      <rPr>
        <sz val="7"/>
        <rFont val="Arial"/>
        <family val="2"/>
      </rPr>
      <t>(litoral de San Juan)</t>
    </r>
  </si>
  <si>
    <t>Según DANE el resguardo Rios Jurubida-Chori-Alto Baudo tiene población en dos municipios</t>
  </si>
  <si>
    <t>Alto Baudo</t>
  </si>
  <si>
    <t>ALTO RIO BOJAYA (3 comunidadeS: CHANU, MOJAUDO</t>
  </si>
  <si>
    <t>RIOS UVA Y POGUE -QUEBRADA TAPARAL  (COM NUEVO OLIVO, SANTA LUCIA)</t>
  </si>
  <si>
    <t>BUCHADO AMPARRADO (comunidad amparrado)</t>
  </si>
  <si>
    <t>Nuquí</t>
  </si>
  <si>
    <t>64   01-10-86   044-10-04-03 (amp)</t>
  </si>
  <si>
    <t>0040-15-08-84    013-10-04-03 (amp)</t>
  </si>
  <si>
    <t xml:space="preserve">G-265980 </t>
  </si>
  <si>
    <t>0041-03-07-86</t>
  </si>
  <si>
    <t>OLAYA HERRERA</t>
  </si>
  <si>
    <t>P-198877   437095</t>
  </si>
  <si>
    <t>TUMACO</t>
  </si>
  <si>
    <t>23-26-03-90</t>
  </si>
  <si>
    <t>CUMBAL</t>
  </si>
  <si>
    <t>PASTO</t>
  </si>
  <si>
    <t>GUACHUCAL</t>
  </si>
  <si>
    <t>R-265976</t>
  </si>
  <si>
    <t>P-198842</t>
  </si>
  <si>
    <t>030-13-07-92</t>
  </si>
  <si>
    <t>P-198843</t>
  </si>
  <si>
    <t>029-13-07-92</t>
  </si>
  <si>
    <t>P-466.307</t>
  </si>
  <si>
    <t>AÑO 2.005</t>
  </si>
  <si>
    <t xml:space="preserve">FUENTE:  INCORA, DEPARTAMENTO NACIONAL DE PLANEACION </t>
  </si>
  <si>
    <t>02-14-04-97               29-15.12.04 (ampl)</t>
  </si>
  <si>
    <t>CAICEDONIA</t>
  </si>
  <si>
    <t>ALTO ORITO</t>
  </si>
  <si>
    <t>EN PROCESO DE CONSTITUCION DE RESGUARDOS POR PARTE DE INCODER</t>
  </si>
  <si>
    <t>DESANO,CUBEO, TUCANO, SIRIANO, PIRATAPUYO, CARIJONA</t>
  </si>
  <si>
    <t>21-21-07-94               28-15-12-04(AMP)</t>
  </si>
  <si>
    <t>25-15-12-04</t>
  </si>
  <si>
    <t>24 -15-12-04</t>
  </si>
  <si>
    <t>27 -15-12-04</t>
  </si>
  <si>
    <t>Según certificación del DANE del 23 de julio 2001, el resguardo Lagos El Dorado, Lagos del Paso y El Remanso, tiene jurisdicción en el municipio de MIRAFLORES</t>
  </si>
  <si>
    <t>0015-21-04-82</t>
  </si>
  <si>
    <t>SAN JOSE DEL GUAVIARE (Corregimiento Miraflores) (Según DANE en Miraflores)</t>
  </si>
  <si>
    <t>El Resguardo Nukak Makú, tiene la población distribuida así</t>
  </si>
  <si>
    <t>015 5-05-99       16-30-06-05 (ampliación</t>
  </si>
  <si>
    <t>PUERTO GUZMAN (corregimiento Puerto Rosario)</t>
  </si>
  <si>
    <t>12 - 30-06-05</t>
  </si>
  <si>
    <t>14 - 30-06-05</t>
  </si>
  <si>
    <t>15 - 30-06-05</t>
  </si>
  <si>
    <t>SAN ANDRES, LAS VEGAS, VILLA UNION (tres comunidades)</t>
  </si>
  <si>
    <t>TUCAN DE CAÑO GIRIZA Y PUERTO LA PALMA</t>
  </si>
  <si>
    <t>13-30-06-05</t>
  </si>
  <si>
    <r>
      <t>SAN JOSE DEL GUAVIARE (</t>
    </r>
    <r>
      <rPr>
        <sz val="6"/>
        <rFont val="Arial"/>
        <family val="2"/>
      </rPr>
      <t>Corregimiento Calamar) (Según DANE en Calamar)</t>
    </r>
  </si>
  <si>
    <t>144-14-12-93</t>
  </si>
  <si>
    <t>P-198.860</t>
  </si>
  <si>
    <t>001-9-02-93</t>
  </si>
  <si>
    <r>
      <t xml:space="preserve">SIBUNDOY </t>
    </r>
    <r>
      <rPr>
        <sz val="6"/>
        <rFont val="Arial"/>
        <family val="2"/>
      </rPr>
      <t>(CABILDO CAMENTSA BIYA)</t>
    </r>
  </si>
  <si>
    <t>R-451.228</t>
  </si>
  <si>
    <t>070-14-04-93</t>
  </si>
  <si>
    <t>CARLOSAMA</t>
  </si>
  <si>
    <t>P-466292</t>
  </si>
  <si>
    <t>082-14-04-93</t>
  </si>
  <si>
    <t>P-466.324</t>
  </si>
  <si>
    <t>16-25-05-94</t>
  </si>
  <si>
    <t>P-466.395</t>
  </si>
  <si>
    <t>22-21-06-94</t>
  </si>
  <si>
    <t>P-466302</t>
  </si>
  <si>
    <t>51-29-11-94</t>
  </si>
  <si>
    <t>P-466394</t>
  </si>
  <si>
    <t>49-25-11-94</t>
  </si>
  <si>
    <t>BARBACOAS</t>
  </si>
  <si>
    <t>P-466.318</t>
  </si>
  <si>
    <t>44-1-11-94</t>
  </si>
  <si>
    <t>R-538.870</t>
  </si>
  <si>
    <t>15-24-05-96</t>
  </si>
  <si>
    <t>SELVA VERDE</t>
  </si>
  <si>
    <t>G-537.518</t>
  </si>
  <si>
    <t>11-24-05-96</t>
  </si>
  <si>
    <t>25-24-05-96</t>
  </si>
  <si>
    <t>EPERARA</t>
  </si>
  <si>
    <t>26-24-05-96</t>
  </si>
  <si>
    <t>R-584.266</t>
  </si>
  <si>
    <t>2727- 12/08/1999</t>
  </si>
  <si>
    <t>043-10-12-97</t>
  </si>
  <si>
    <t>537-829</t>
  </si>
  <si>
    <t>25-29-07-98</t>
  </si>
  <si>
    <t>466-579</t>
  </si>
  <si>
    <t>P 466.805</t>
  </si>
  <si>
    <t>38 31-05-99</t>
  </si>
  <si>
    <t>39 31-05-99</t>
  </si>
  <si>
    <t>P 466-803</t>
  </si>
  <si>
    <t>EPERARA SIAPIDARA</t>
  </si>
  <si>
    <t>POBLACIÓN</t>
  </si>
  <si>
    <t>PUERTO LOPEZ</t>
  </si>
  <si>
    <t>0204        79</t>
  </si>
  <si>
    <t xml:space="preserve">PUERTO GAITAN </t>
  </si>
  <si>
    <t>G-139721</t>
  </si>
  <si>
    <t>0441        74</t>
  </si>
  <si>
    <t>PUERTO GAITAN</t>
  </si>
  <si>
    <t>LA LAGUNA</t>
  </si>
  <si>
    <t>QUILLACINGA</t>
  </si>
  <si>
    <t>RES 139/4,12,07</t>
  </si>
  <si>
    <t>0059-24-02-69</t>
  </si>
  <si>
    <t>IWIWI</t>
  </si>
  <si>
    <t>0115-16-05-80</t>
  </si>
  <si>
    <t>EL TIGRE</t>
  </si>
  <si>
    <t>G-198446</t>
  </si>
  <si>
    <t>0109        75</t>
  </si>
  <si>
    <t>COROZAL TAPAOJO</t>
  </si>
  <si>
    <t>G-247001</t>
  </si>
  <si>
    <t>0217        75</t>
  </si>
  <si>
    <t>CAÑO JABON</t>
  </si>
  <si>
    <t>G-211722</t>
  </si>
  <si>
    <t>0362        77</t>
  </si>
  <si>
    <t xml:space="preserve">0139-30-12-82 </t>
  </si>
  <si>
    <t>LA SAL</t>
  </si>
  <si>
    <t>G-129620</t>
  </si>
  <si>
    <t>GUAYABERO</t>
  </si>
  <si>
    <t>379-11-12-75</t>
  </si>
  <si>
    <t>CONCORDIA</t>
  </si>
  <si>
    <t>MACUARE</t>
  </si>
  <si>
    <t>PUERTO ALEGRE Y LA DIVISA (dos comunidades) Río Nauca</t>
  </si>
  <si>
    <t>G-228382</t>
  </si>
  <si>
    <t>0015-13-02-78</t>
  </si>
  <si>
    <t>WALIANI</t>
  </si>
  <si>
    <t>P-466.253</t>
  </si>
  <si>
    <t>143-14-12-93</t>
  </si>
  <si>
    <t>VILLANUEVA</t>
  </si>
  <si>
    <t>COFAN</t>
  </si>
  <si>
    <t>PALMERAS</t>
  </si>
  <si>
    <t>BOCANAS DE LUZON</t>
  </si>
  <si>
    <t>NUEVA ISLA</t>
  </si>
  <si>
    <t>TIERRA LINDA</t>
  </si>
  <si>
    <t>VILLA LUCIA</t>
  </si>
  <si>
    <r>
      <t xml:space="preserve">CHAGUI, CHIMBUZA, VEGAS, SAN ANTONIO,CANDIYAS, QUELBI, NALBU, BALSAL, BAJO NEMBI Y CHAPILAL CIMARRON </t>
    </r>
    <r>
      <rPr>
        <sz val="6"/>
        <rFont val="Arial"/>
        <family val="2"/>
      </rPr>
      <t>(10 COMUN.)</t>
    </r>
  </si>
  <si>
    <r>
      <t xml:space="preserve">RICAURTE </t>
    </r>
    <r>
      <rPr>
        <sz val="6"/>
        <rFont val="Arial"/>
        <family val="2"/>
      </rPr>
      <t>(veredas del mismo nombre en el corregimiento de Altaquer)</t>
    </r>
  </si>
  <si>
    <r>
      <t>CUMARIBO</t>
    </r>
    <r>
      <rPr>
        <sz val="6"/>
        <rFont val="Arial"/>
        <family val="2"/>
      </rPr>
      <t xml:space="preserve"> (vereda El Tomo, Inspección de Policía de Tres Matas)</t>
    </r>
  </si>
  <si>
    <t>MESETAS</t>
  </si>
  <si>
    <t>P-466.451</t>
  </si>
  <si>
    <t>20-16-05-95</t>
  </si>
  <si>
    <t>CHARCO CAIMAN</t>
  </si>
  <si>
    <t>MAPIRIPAN</t>
  </si>
  <si>
    <t>572-156</t>
  </si>
  <si>
    <t>GUANANO</t>
  </si>
  <si>
    <t>13-24-05-96</t>
  </si>
  <si>
    <t>LOS PLANES</t>
  </si>
  <si>
    <t>URIBE</t>
  </si>
  <si>
    <t>596-030</t>
  </si>
  <si>
    <t>13 05-05-99</t>
  </si>
  <si>
    <t>ONDAS DEL CAFRE</t>
  </si>
  <si>
    <t>595-749</t>
  </si>
  <si>
    <t>14 05-05-99</t>
  </si>
  <si>
    <r>
      <t xml:space="preserve">PIALAPI-PUEBLO VIEJO  SAN MIGUEL - YARE </t>
    </r>
    <r>
      <rPr>
        <sz val="6"/>
        <rFont val="Arial"/>
        <family val="2"/>
      </rPr>
      <t>(comunidades: Pialapi, Pueblo viejo, Curcuel, Casagrande, El Yaré, Aguacate y Bocana)</t>
    </r>
  </si>
  <si>
    <t>0366-15-12-80</t>
  </si>
  <si>
    <t>RIOHACHA</t>
  </si>
  <si>
    <t>ARHUACO</t>
  </si>
  <si>
    <t>G-13-97-83</t>
  </si>
  <si>
    <t>VALLEDUPAR</t>
  </si>
  <si>
    <t>P-466.086</t>
  </si>
  <si>
    <t>CHIMILAS</t>
  </si>
  <si>
    <t>075-19-11-90</t>
  </si>
  <si>
    <t>No. ORDEN</t>
  </si>
  <si>
    <t>RESOLUCIÓN</t>
  </si>
  <si>
    <t>RIVERA</t>
  </si>
  <si>
    <t>R -61145</t>
  </si>
  <si>
    <t>TAMAS</t>
  </si>
  <si>
    <t>092-07-11-89</t>
  </si>
  <si>
    <t>97 - 15,02,2007</t>
  </si>
  <si>
    <t>NASA Y EMBERA CHAMI</t>
  </si>
  <si>
    <t>99 - 15.02.07</t>
  </si>
  <si>
    <t>FLORAL TRADICIONAL</t>
  </si>
  <si>
    <t>100 - 15.02.2007</t>
  </si>
  <si>
    <t>TAMA-PAEZ LA GABRIELA</t>
  </si>
  <si>
    <t>NEIVA</t>
  </si>
  <si>
    <t>R-61346</t>
  </si>
  <si>
    <t>TAMAS PAEZ</t>
  </si>
  <si>
    <t>06-16-02-94</t>
  </si>
  <si>
    <t>LA GAITANA</t>
  </si>
  <si>
    <t>LA PLATA</t>
  </si>
  <si>
    <t>R-61128</t>
  </si>
  <si>
    <t>23-21-06-94</t>
  </si>
  <si>
    <t>LA TATACOA</t>
  </si>
  <si>
    <t>VILLAVIEJA</t>
  </si>
  <si>
    <t>R-61065</t>
  </si>
  <si>
    <t>60-7-12-95</t>
  </si>
  <si>
    <t>BACHE</t>
  </si>
  <si>
    <t>PALERMO</t>
  </si>
  <si>
    <t>R-61511</t>
  </si>
  <si>
    <t>10-24-05-96</t>
  </si>
  <si>
    <t>SUBGERENCIA ORDENAMIENTO SOCIAL DE LA PROPIEDAD</t>
  </si>
  <si>
    <t xml:space="preserve">PROGRAMA INDIGENA </t>
  </si>
  <si>
    <t>No DE PLANO</t>
  </si>
  <si>
    <t>AREA ( HAS)</t>
  </si>
  <si>
    <t>CAÑO NEGRO</t>
  </si>
  <si>
    <t>0017-21-04-82</t>
  </si>
  <si>
    <t>BARRANCON</t>
  </si>
  <si>
    <t>G-139871</t>
  </si>
  <si>
    <t>0430-31-12-75</t>
  </si>
  <si>
    <t xml:space="preserve">LA FUGA </t>
  </si>
  <si>
    <t>0220        79</t>
  </si>
  <si>
    <t>G-198427</t>
  </si>
  <si>
    <t>P-466286</t>
  </si>
  <si>
    <t>076-14-04-93</t>
  </si>
  <si>
    <t>NUKAK MAKU</t>
  </si>
  <si>
    <t>NUKAK</t>
  </si>
  <si>
    <t>LA YUQUERA</t>
  </si>
  <si>
    <t>P-466.358</t>
  </si>
  <si>
    <t>TUCANO</t>
  </si>
  <si>
    <t>27-19-07-94</t>
  </si>
  <si>
    <t>SAN JOSE</t>
  </si>
  <si>
    <t>BARRANQUILLITA</t>
  </si>
  <si>
    <t>MIRAFLORES</t>
  </si>
  <si>
    <t>P-466356</t>
  </si>
  <si>
    <t>P-466384</t>
  </si>
  <si>
    <t>46-17-10-95</t>
  </si>
  <si>
    <t>LA ASUNCION</t>
  </si>
  <si>
    <t>EL RETORNO</t>
  </si>
  <si>
    <t>073-16-12-96</t>
  </si>
  <si>
    <t>COROCORO</t>
  </si>
  <si>
    <t>SAN JOSE DEL G</t>
  </si>
  <si>
    <t>198-845</t>
  </si>
  <si>
    <t>105-12-12-98</t>
  </si>
  <si>
    <t>EL REFUGIO</t>
  </si>
  <si>
    <t>587-369</t>
  </si>
  <si>
    <t>5-11-05-98</t>
  </si>
  <si>
    <t>GUAYABEROS</t>
  </si>
  <si>
    <t>21-29-07-98</t>
  </si>
  <si>
    <t>587-451</t>
  </si>
  <si>
    <t>587-232</t>
  </si>
  <si>
    <t>VUELTA DEL ALIVIO</t>
  </si>
  <si>
    <t>587-327</t>
  </si>
  <si>
    <t>YAVILLA II</t>
  </si>
  <si>
    <t>587-141</t>
  </si>
  <si>
    <t>CUBEO</t>
  </si>
  <si>
    <t>MARGENES DERECHA E IZQUIERDA RIO SAN JUAN(UNIFICADO CHAMI DEL RIO SAN JUAN RES 036 DEL 10 DE ABRIL DE 2003)</t>
  </si>
  <si>
    <t>7-11-05-98</t>
  </si>
  <si>
    <t>PUERTO INIRIDA</t>
  </si>
  <si>
    <t>0025-30-04-86</t>
  </si>
  <si>
    <t>0028-30-04-86</t>
  </si>
  <si>
    <t>EL VENADO</t>
  </si>
  <si>
    <t>0027-30-04-86</t>
  </si>
  <si>
    <t>0030-30-04-86</t>
  </si>
  <si>
    <t>0026-30-04-86</t>
  </si>
  <si>
    <t>0029-30-04-86</t>
  </si>
  <si>
    <t>CARRIZAL</t>
  </si>
  <si>
    <t>PARED Y PARECITO</t>
  </si>
  <si>
    <t>CERTEGUI</t>
  </si>
  <si>
    <t>NOVITA</t>
  </si>
  <si>
    <t>MAMEY DE DIPURDU</t>
  </si>
  <si>
    <t>PATIO BONITO</t>
  </si>
  <si>
    <t>68 -17.08.06</t>
  </si>
  <si>
    <r>
      <t xml:space="preserve">0206-02-08-78     </t>
    </r>
    <r>
      <rPr>
        <b/>
        <sz val="8"/>
        <rFont val="Arial"/>
        <family val="2"/>
      </rPr>
      <t>47-21.07.83</t>
    </r>
  </si>
  <si>
    <t>69 -17.08.06</t>
  </si>
  <si>
    <t>71 -17.08.06</t>
  </si>
  <si>
    <t>SANTA BARBARA DE ISCUANDE</t>
  </si>
  <si>
    <t>70 -17.08.06</t>
  </si>
  <si>
    <t>55 -9/05/2006</t>
  </si>
  <si>
    <t>ATACO vereda Beltrán, balsillas y Santa Rita)</t>
  </si>
  <si>
    <t>54 -9-05-2006</t>
  </si>
  <si>
    <t>CDANE/31,12,1993</t>
  </si>
  <si>
    <t>6.04.2001 A</t>
  </si>
  <si>
    <t>30.06.1994 A</t>
  </si>
  <si>
    <t>CAYO DE LA CRUZ</t>
  </si>
  <si>
    <r>
      <t>SAN MARCOS (</t>
    </r>
    <r>
      <rPr>
        <sz val="6"/>
        <rFont val="Arial"/>
        <family val="2"/>
      </rPr>
      <t>VDAS CAYO DE LA CRUZ, EL LIMON, MONTEGRANDE, LA QUEBRADA, LAS FLORES Y CANDELARIA)</t>
    </r>
  </si>
  <si>
    <t>EL OASIS (</t>
  </si>
  <si>
    <r>
      <t>SAN MARCOS (</t>
    </r>
    <r>
      <rPr>
        <sz val="6"/>
        <rFont val="Arial"/>
        <family val="2"/>
      </rPr>
      <t>VDAS EL OASIS, PALO ALTO, BELEN Y LA METRA)</t>
    </r>
  </si>
  <si>
    <t>EL PITAL</t>
  </si>
  <si>
    <r>
      <t>SAN MARCOS (</t>
    </r>
    <r>
      <rPr>
        <sz val="5"/>
        <rFont val="Arial"/>
        <family val="2"/>
      </rPr>
      <t>VEREDA EL PITAL)</t>
    </r>
  </si>
  <si>
    <r>
      <t>SAN MARCOS (</t>
    </r>
    <r>
      <rPr>
        <sz val="5"/>
        <rFont val="Arial"/>
        <family val="2"/>
      </rPr>
      <t>VEREDA LA FLORIDA)</t>
    </r>
  </si>
  <si>
    <t>SANTO DOMINGO VIDAL</t>
  </si>
  <si>
    <r>
      <t>SAN MARCOS (</t>
    </r>
    <r>
      <rPr>
        <sz val="5"/>
        <rFont val="Arial"/>
        <family val="2"/>
      </rPr>
      <t>VEREDA SANTO DOMINGO VIDAL)</t>
    </r>
  </si>
  <si>
    <t xml:space="preserve">CAÑO VIEJO CUIVA </t>
  </si>
  <si>
    <r>
      <t>SAN BENITO ABAD (</t>
    </r>
    <r>
      <rPr>
        <sz val="5"/>
        <rFont val="Arial"/>
        <family val="2"/>
      </rPr>
      <t>VEREDAS CUIVA, EL CAUCHAL,EL CHUPO,LAS POZAS, LAS CHISPAS. DELICIAS ARRIBA, DELICIAS ABAJO, GUAYABAL, LAS PLAZAS, SANTA FE, CHOLEN, CANAN Y LOMAS DE SAN JUAN)</t>
    </r>
  </si>
  <si>
    <t>1/4/1998 A</t>
  </si>
  <si>
    <t>SAN ANTONIO DE PALMITO CABECERA</t>
  </si>
  <si>
    <t>BOSSA NAVARRO</t>
  </si>
  <si>
    <t>24/09/1999 A</t>
  </si>
  <si>
    <r>
      <t>PALMITO (</t>
    </r>
    <r>
      <rPr>
        <sz val="5"/>
        <rFont val="Arial"/>
        <family val="2"/>
      </rPr>
      <t>URBANA</t>
    </r>
    <r>
      <rPr>
        <sz val="8"/>
        <rFont val="Arial"/>
        <family val="2"/>
      </rPr>
      <t>)</t>
    </r>
  </si>
  <si>
    <t>COMUNIDADES REGISTRADAS POR FUERA DE RESGUARDOS</t>
  </si>
  <si>
    <t>24/09/1999 A Y CONCEPTO A INCODER</t>
  </si>
  <si>
    <t>CARACOL</t>
  </si>
  <si>
    <t>CIENAGUITA</t>
  </si>
  <si>
    <t>GUALON</t>
  </si>
  <si>
    <t>LA PALMIRA</t>
  </si>
  <si>
    <t>LA PICHE</t>
  </si>
  <si>
    <t>LA UNION FLORESTA</t>
  </si>
  <si>
    <t>LA VENTA LA ESPERANZA</t>
  </si>
  <si>
    <t>LAS CAVERNAS</t>
  </si>
  <si>
    <t>LAS PIEDRAS</t>
  </si>
  <si>
    <t>LOS ALTOS</t>
  </si>
  <si>
    <t>MANICA</t>
  </si>
  <si>
    <t>QUEVEVA</t>
  </si>
  <si>
    <t>UNION CAÑITO</t>
  </si>
  <si>
    <t>VARSOVIA</t>
  </si>
  <si>
    <t>HARAN PARTE DE RESGUARDO YUMA LAS PIEDRAS</t>
  </si>
  <si>
    <t>LA ISLA DE GALLINAZOS</t>
  </si>
  <si>
    <t>MAMEY</t>
  </si>
  <si>
    <t>REPARO</t>
  </si>
  <si>
    <t>TORRENTE</t>
  </si>
  <si>
    <t>COVEÑAS</t>
  </si>
  <si>
    <t>HARAN PARTE DE RESGUARDO REPARO TORRENTE</t>
  </si>
  <si>
    <t>LOMA DE TIGRE BUENOS AIRES</t>
  </si>
  <si>
    <t>LA GALLERA</t>
  </si>
  <si>
    <t>CAMPO LAS MIRELLAS</t>
  </si>
  <si>
    <t>LAS FLORES</t>
  </si>
  <si>
    <t>01/04/1998 A</t>
  </si>
  <si>
    <t>25/01/2006 CONCEPTO A INCODER</t>
  </si>
  <si>
    <t>31/12/1993 (CDANE)</t>
  </si>
  <si>
    <t>6/8/1998 A</t>
  </si>
  <si>
    <t>NUEVA PALESTINA</t>
  </si>
  <si>
    <t>31/12/1993 CDANE</t>
  </si>
  <si>
    <t>LLKBK,KBK,GK,IHLITKGBL KHLJH,LKBLG.IG,KCKVJB,G,BUB,LJGKUBH,LUGKUBKJKBIKBUBKBKKUVKLVJJJVJJVJHCJGHJHJHCJHVJHVKYHVJVYHNVUHVHV</t>
  </si>
  <si>
    <t>BÑN-NÑLJLIHLKNH,OHIIHKNNJIHKKJ.IHLKN.LNKH.LIBNKH,KJ.ILJKHLNKHLHL</t>
  </si>
  <si>
    <t>MEDIO BAUDO</t>
  </si>
  <si>
    <t>CHIGORODO MEMBA</t>
  </si>
  <si>
    <t>RODEITO EL POZO</t>
  </si>
  <si>
    <t>PUERTO NARE</t>
  </si>
  <si>
    <t>NUEVO AMANECER LA MESETA</t>
  </si>
  <si>
    <t>LA ESTACION TALAGA</t>
  </si>
  <si>
    <t>LA JULIA</t>
  </si>
  <si>
    <t>KEJUAMBI FELICIANA</t>
  </si>
  <si>
    <t>CHINGUIRITO MIRA</t>
  </si>
  <si>
    <t>HONDA RIO GUIZA</t>
  </si>
  <si>
    <t>NUNALBI ALTO ULBI</t>
  </si>
  <si>
    <t>SANDE GUIGUAY</t>
  </si>
  <si>
    <t>NUEVO HORIZONTE</t>
  </si>
  <si>
    <t>LA ARGELIA</t>
  </si>
  <si>
    <t>DAMASCO VIDES</t>
  </si>
  <si>
    <t>PUERTO CAICEDO</t>
  </si>
  <si>
    <t>INGA DE MOCOA</t>
  </si>
  <si>
    <t>CHONARA HUENA</t>
  </si>
  <si>
    <t>P-198596</t>
  </si>
  <si>
    <t>Guahibo</t>
  </si>
  <si>
    <t>0086  08-10-86</t>
  </si>
  <si>
    <t>P-198595</t>
  </si>
  <si>
    <t>ARRECIFAL</t>
  </si>
  <si>
    <t>P-198597</t>
  </si>
  <si>
    <t>0084-08-10-86</t>
  </si>
  <si>
    <t xml:space="preserve">58-07-12-95            61  18-12-00(Amp)    112 -13-06-07 (amp) </t>
  </si>
  <si>
    <r>
      <t>TRIUNFO CRISTAL PAEZ (</t>
    </r>
    <r>
      <rPr>
        <sz val="6"/>
        <rFont val="Arial"/>
        <family val="2"/>
      </rPr>
      <t>comunidades: Los Caleños,  San Juanito, Betania y Villa Pinzón)</t>
    </r>
  </si>
  <si>
    <t>MINITAS MIRALINDO</t>
  </si>
  <si>
    <t>P-198624</t>
  </si>
  <si>
    <t>PIAPOCO Y GUAHIVO</t>
  </si>
  <si>
    <t>0001-21-01-87</t>
  </si>
  <si>
    <t>PUEBLO NUEVO</t>
  </si>
  <si>
    <t>P-198633</t>
  </si>
  <si>
    <t>0002-21-01-87</t>
  </si>
  <si>
    <t>P-198632</t>
  </si>
  <si>
    <t>PUINAVE-PIAPOCO</t>
  </si>
  <si>
    <t>0003-21-01-87</t>
  </si>
  <si>
    <t>0106-07-07-76                4050-31.10.79                       1-29.01.86                          23-23.05.95(UNIF)                 036-10-04-03 (AMP)</t>
  </si>
  <si>
    <t>EL RESGUARDO MARGENES DERECHA E IZQUIERDA DEL RIO SAN JUAN TIENE POBLACION DISTRIBUIDA ASI</t>
  </si>
  <si>
    <t>P-198631</t>
  </si>
  <si>
    <t>0004-21-01-87</t>
  </si>
  <si>
    <t>NATAGAIMA (Vda tinajas)</t>
  </si>
  <si>
    <t>BARRANCOMINAS</t>
  </si>
  <si>
    <t>P-198655</t>
  </si>
  <si>
    <t>0035-13-05-87</t>
  </si>
  <si>
    <t>P-198654</t>
  </si>
  <si>
    <t>GUAHIVO-PUINAVE</t>
  </si>
  <si>
    <t>0036-13-05-87</t>
  </si>
  <si>
    <t>P-198653</t>
  </si>
  <si>
    <t>0037-13-05-87</t>
  </si>
  <si>
    <t>P-198882</t>
  </si>
  <si>
    <t>78-26-09-89</t>
  </si>
  <si>
    <t>P-198875</t>
  </si>
  <si>
    <t>080-26-09-89</t>
  </si>
  <si>
    <t>P-198885</t>
  </si>
  <si>
    <t>079-26-09-89</t>
  </si>
  <si>
    <t>P-198896</t>
  </si>
  <si>
    <t>082  26-09-89</t>
  </si>
  <si>
    <t>P-198893</t>
  </si>
  <si>
    <t>P-198898</t>
  </si>
  <si>
    <t>084-26-09-89</t>
  </si>
  <si>
    <t>P-198899</t>
  </si>
  <si>
    <t>083-26-09-89</t>
  </si>
  <si>
    <t>P-466259</t>
  </si>
  <si>
    <t>PIAPOKO</t>
  </si>
  <si>
    <t>073-14-04-93</t>
  </si>
  <si>
    <t>CHIGUIRO</t>
  </si>
  <si>
    <t>P-466258</t>
  </si>
  <si>
    <t>074-14-04-93</t>
  </si>
  <si>
    <t xml:space="preserve">LOCALIZACION </t>
  </si>
  <si>
    <t>CARRAIPIA*</t>
  </si>
  <si>
    <t>MAICAO</t>
  </si>
  <si>
    <t>0218-11-12-67*</t>
  </si>
  <si>
    <t>0011-22-01-68</t>
  </si>
  <si>
    <t>EL ZAHINO-GUAYABITO MURIAYTUY</t>
  </si>
  <si>
    <t>BARRANCAS</t>
  </si>
  <si>
    <t>B-313-329</t>
  </si>
  <si>
    <t>90-11-05-86</t>
  </si>
  <si>
    <t>LOMAMATO</t>
  </si>
  <si>
    <t>B-313264</t>
  </si>
  <si>
    <t>WAYUU</t>
  </si>
  <si>
    <t>0081-02-12-87</t>
  </si>
  <si>
    <t>0086-26-09-88</t>
  </si>
  <si>
    <t>0087-26-09-88</t>
  </si>
  <si>
    <t>PROVINCIAL</t>
  </si>
  <si>
    <t>0085-26-09-88</t>
  </si>
  <si>
    <t>MAYABANGLOMA</t>
  </si>
  <si>
    <t>85-20/12/2006</t>
  </si>
  <si>
    <t>ORTEGA (Veredas Santa Lucía y Balsillas)</t>
  </si>
  <si>
    <t>86-20/12/2006</t>
  </si>
  <si>
    <t>CENTRO MIRAFLORES</t>
  </si>
  <si>
    <t>CUBEO, TUKANO, WANANO Y PIRATAPUYO</t>
  </si>
  <si>
    <t>87-20/12/2006</t>
  </si>
  <si>
    <t>YU YIK KWE</t>
  </si>
  <si>
    <t>88-20/12/2006</t>
  </si>
  <si>
    <t>DAGUA (Vereda San Cristobal, correg. Cisneros)</t>
  </si>
  <si>
    <t>RIOHACHA (CORREGIMIENTO CAMARONES)</t>
  </si>
  <si>
    <t>89-20/12/2006</t>
  </si>
  <si>
    <t>PIEDRA SAGRADA LA GRAN FAMILIA DE LOS PASTOS</t>
  </si>
  <si>
    <t>VILLAGARZON (VEREDA SAN JOSE DEL GUINEO)</t>
  </si>
  <si>
    <t>90-20/12/2006</t>
  </si>
  <si>
    <t>081-26-09-89     4516-04.09.90 - 92-20/12/2006 AMP</t>
  </si>
  <si>
    <t>FONSECA</t>
  </si>
  <si>
    <t>46-1-11-94</t>
  </si>
  <si>
    <t>CAICEMAPA</t>
  </si>
  <si>
    <t>532-608</t>
  </si>
  <si>
    <t>45 1-11-94</t>
  </si>
  <si>
    <t>P-466.450</t>
  </si>
  <si>
    <t>22-16-05-95</t>
  </si>
  <si>
    <t>LAS DELICIAS</t>
  </si>
  <si>
    <t>074-16-12-96</t>
  </si>
  <si>
    <t>DISTRACCION</t>
  </si>
  <si>
    <t>053-18-12-97</t>
  </si>
  <si>
    <t>MONTE HARMON</t>
  </si>
  <si>
    <t>582-828</t>
  </si>
  <si>
    <t>48 30-11-98</t>
  </si>
  <si>
    <t>PARCIALIDADES INDIGENAS RECONOCIDAS POR DGAI</t>
  </si>
  <si>
    <t>SANTA MARIA</t>
  </si>
  <si>
    <t>PALMAR DE LOS CRIOLLOS</t>
  </si>
  <si>
    <t>PITALITO</t>
  </si>
  <si>
    <t>39 - 6.05.2002</t>
  </si>
  <si>
    <r>
      <t>NATAGA</t>
    </r>
    <r>
      <rPr>
        <sz val="6"/>
        <rFont val="Arial"/>
        <family val="2"/>
      </rPr>
      <t xml:space="preserve"> (Vereda Yarumal)</t>
    </r>
  </si>
  <si>
    <t>MAÑATURE</t>
  </si>
  <si>
    <t>012 5-05-99</t>
  </si>
  <si>
    <t xml:space="preserve">TANELA </t>
  </si>
  <si>
    <t>KATIO</t>
  </si>
  <si>
    <t>JURADO</t>
  </si>
  <si>
    <t>UNGUIA</t>
  </si>
  <si>
    <t>CUNA</t>
  </si>
  <si>
    <t>ARQUIA</t>
  </si>
  <si>
    <t>TIOSILIDIO</t>
  </si>
  <si>
    <t>WANANA</t>
  </si>
  <si>
    <t xml:space="preserve">0011-03-05-83 </t>
  </si>
  <si>
    <t xml:space="preserve">0013-03-05-83 </t>
  </si>
  <si>
    <t>RIOSUCIO</t>
  </si>
  <si>
    <t>MUSSU WAIRA NUCANCHIPA</t>
  </si>
  <si>
    <t>concepto a INCODER el 1 de octubre de 2004</t>
  </si>
  <si>
    <t>EL ESPINGO</t>
  </si>
  <si>
    <t>CUENCA DEL RIO GUABAS</t>
  </si>
  <si>
    <t>GINEBRA</t>
  </si>
  <si>
    <t>NASA</t>
  </si>
  <si>
    <t>SAN MIGUEL E IPIALES</t>
  </si>
  <si>
    <t>Concepto a INCODER el 17 de marzo de 2005</t>
  </si>
  <si>
    <t>0015-03-05-83</t>
  </si>
  <si>
    <t>QUIBDO</t>
  </si>
  <si>
    <t>RIO DOMINGODO</t>
  </si>
  <si>
    <t xml:space="preserve">0035-21-07-83 </t>
  </si>
  <si>
    <t>ANDAGUEDA</t>
  </si>
  <si>
    <t>GUACHAVEZ</t>
  </si>
  <si>
    <t>BAGADO</t>
  </si>
  <si>
    <t>0185-13-12-79</t>
  </si>
  <si>
    <t>0028-12-02-80</t>
  </si>
  <si>
    <t>BOJAYA</t>
  </si>
  <si>
    <t>0023-03-02-81</t>
  </si>
  <si>
    <t>0175-17-07-81</t>
  </si>
  <si>
    <t>LLORO</t>
  </si>
  <si>
    <t>PAPAYO(2 LOTES)</t>
  </si>
  <si>
    <t>0092-03-05-82</t>
  </si>
  <si>
    <t>RÍOS VALLE Y BOROBORO (3 comunidades: Brazo, Pozamanza y Boroboro)</t>
  </si>
  <si>
    <t>0335-17-11-80</t>
  </si>
  <si>
    <t>0123-18-05-81</t>
  </si>
  <si>
    <t>22/04/1999 afiliada</t>
  </si>
  <si>
    <t>0107-15-12-81</t>
  </si>
  <si>
    <t>0080-23-04-82</t>
  </si>
  <si>
    <t>0078-23-05-82</t>
  </si>
  <si>
    <t>RÍO NUQUI</t>
  </si>
  <si>
    <t>NUQUI</t>
  </si>
  <si>
    <t>PAEZ DE GAITANIA</t>
  </si>
  <si>
    <t>0013-21-04-82</t>
  </si>
  <si>
    <t>0138-05-06-82</t>
  </si>
  <si>
    <t>ALTO BAUDO</t>
  </si>
  <si>
    <t>0173-06-08-82</t>
  </si>
  <si>
    <t>007-22-07-03</t>
  </si>
  <si>
    <t>KATIO EMBERA</t>
  </si>
  <si>
    <t>0016-21-04-82</t>
  </si>
  <si>
    <t>0169-02-07-82</t>
  </si>
  <si>
    <t>NUQUÍ</t>
  </si>
  <si>
    <t>EMBERA KATIO</t>
  </si>
  <si>
    <t>0062-21-09-83</t>
  </si>
  <si>
    <t>RÍO QUIPARADO</t>
  </si>
  <si>
    <t xml:space="preserve">0061-21-09-83 </t>
  </si>
  <si>
    <t xml:space="preserve">0063-21-09-83 </t>
  </si>
  <si>
    <t>CHAGPIEN-TORDO</t>
  </si>
  <si>
    <t>ITSMINA</t>
  </si>
  <si>
    <t>0075-10-11-83</t>
  </si>
  <si>
    <t>0036-22-05-84</t>
  </si>
  <si>
    <t>0021-24-04-85</t>
  </si>
  <si>
    <t>RIO NEGUA</t>
  </si>
  <si>
    <t>0022-24-04-85</t>
  </si>
  <si>
    <t>RIO TAPARAL</t>
  </si>
  <si>
    <t>0070-06-11-85</t>
  </si>
  <si>
    <t>RIO PICHIMA</t>
  </si>
  <si>
    <t>0071-06-11-85</t>
  </si>
  <si>
    <t>PARTE ORIENTAL DEL VAUPES</t>
  </si>
  <si>
    <t>San José del Guaviare</t>
  </si>
  <si>
    <t>Este departamento tiene población del resguardo Yaigoje Apaporis de Amazonas así:</t>
  </si>
  <si>
    <t>Taraira</t>
  </si>
  <si>
    <t>ALTO RÍO TAGACHI</t>
  </si>
  <si>
    <t>0024-30-04-86</t>
  </si>
  <si>
    <t>ALTO RÍO BUEY</t>
  </si>
  <si>
    <t>0023-30-04-86</t>
  </si>
  <si>
    <t>BAJO BAUDO</t>
  </si>
  <si>
    <t>MOTORDO</t>
  </si>
  <si>
    <t>0061-19-08-87</t>
  </si>
  <si>
    <t>RIOS PATO Y JENGADO</t>
  </si>
  <si>
    <r>
      <t xml:space="preserve">PIZARRO </t>
    </r>
    <r>
      <rPr>
        <sz val="7"/>
        <rFont val="Arial"/>
        <family val="2"/>
      </rPr>
      <t>(Según DANE Medio Baudó)</t>
    </r>
  </si>
  <si>
    <t>El Resguardo Cabeceras o Puerto Pizario, según DANE tiene la población en Buenaventura</t>
  </si>
  <si>
    <t>ACANDI (Según DANE en Unguía)</t>
  </si>
  <si>
    <t>42-21-08-88</t>
  </si>
  <si>
    <t>RIO BEBARAMA</t>
  </si>
  <si>
    <t>66-16-08-88</t>
  </si>
  <si>
    <t>TADO</t>
  </si>
  <si>
    <t>1  27-02-02</t>
  </si>
  <si>
    <t>06-24-05-96                    6  27-02-02(AMP)</t>
  </si>
  <si>
    <t>2  27-02-02</t>
  </si>
  <si>
    <r>
      <t>CERRODEO</t>
    </r>
    <r>
      <rPr>
        <sz val="7"/>
        <rFont val="Arial"/>
        <family val="2"/>
      </rPr>
      <t xml:space="preserve"> (2 comunidades)</t>
    </r>
  </si>
  <si>
    <t>3  27-02-02</t>
  </si>
  <si>
    <t>4  27-02-02</t>
  </si>
  <si>
    <t>023-10-04-89</t>
  </si>
  <si>
    <t xml:space="preserve">EMBERA </t>
  </si>
  <si>
    <t>049-10-07-89</t>
  </si>
  <si>
    <t>DO IMAMA TUMA Y BELLA LUZ</t>
  </si>
  <si>
    <t>014-10-04-03</t>
  </si>
  <si>
    <t>015-10-04-03</t>
  </si>
  <si>
    <t>016-10-04-03</t>
  </si>
  <si>
    <t>WAUNAN</t>
  </si>
  <si>
    <t>017-10-04-03</t>
  </si>
  <si>
    <t>018-10-04-03</t>
  </si>
  <si>
    <t>019-10-04-03</t>
  </si>
  <si>
    <t>SABALETERA, SAN ONOFRE Y EL TIGRE (3 COMUNIDADES)</t>
  </si>
  <si>
    <t>020-10-04-03</t>
  </si>
  <si>
    <t>021-10-04-03</t>
  </si>
  <si>
    <t>CARIJONA</t>
  </si>
  <si>
    <t>022-10-04-03</t>
  </si>
  <si>
    <t>GUAMBIANO</t>
  </si>
  <si>
    <t>023-10-04-03</t>
  </si>
  <si>
    <r>
      <t xml:space="preserve">LA ARGENTINA </t>
    </r>
    <r>
      <rPr>
        <sz val="6"/>
        <rFont val="Arial"/>
        <family val="2"/>
      </rPr>
      <t>(Veredas El Congreso y El Pensil)</t>
    </r>
  </si>
  <si>
    <t>COMUNIDAD EMBERA CHAMI</t>
  </si>
  <si>
    <t>QUINCHIA</t>
  </si>
  <si>
    <t>6271/28.11.97</t>
  </si>
  <si>
    <r>
      <t xml:space="preserve">LA PLATA </t>
    </r>
    <r>
      <rPr>
        <sz val="6"/>
        <rFont val="Arial"/>
        <family val="2"/>
      </rPr>
      <t>(Veredas La Estación, La María y La Candelaria, Inspección de Policía de Belén)</t>
    </r>
  </si>
  <si>
    <t>024-10-04-03</t>
  </si>
  <si>
    <t>025-10-04-03</t>
  </si>
  <si>
    <r>
      <t xml:space="preserve">URIBE </t>
    </r>
    <r>
      <rPr>
        <sz val="6"/>
        <rFont val="Arial"/>
        <family val="2"/>
      </rPr>
      <t>(Vereda El Placer, Inspección de Policía La Julia)</t>
    </r>
  </si>
  <si>
    <t>026-10-04-03</t>
  </si>
  <si>
    <t>027-10-04-03</t>
  </si>
  <si>
    <t>029-10-04-03</t>
  </si>
  <si>
    <t>028-10-04-03</t>
  </si>
  <si>
    <t>INDA ZABALETA</t>
  </si>
  <si>
    <t>030-10-04-03</t>
  </si>
  <si>
    <t>031-10-04-03</t>
  </si>
  <si>
    <t>032-10-04-03</t>
  </si>
  <si>
    <t>033-10-04-03</t>
  </si>
  <si>
    <t>034-10-04-03</t>
  </si>
  <si>
    <t>SEGÚN INFORMACION DE ASOBARI SUMINISTRADA EL 21 DE JULIO DE 2003</t>
  </si>
  <si>
    <t>001-15-01-90</t>
  </si>
  <si>
    <t>073-19-11-90</t>
  </si>
  <si>
    <t>AME</t>
  </si>
  <si>
    <t>079-17-12-90</t>
  </si>
  <si>
    <t>026-13-07-92</t>
  </si>
  <si>
    <t>QUEBRADA QUERA</t>
  </si>
  <si>
    <t>016-28-06-92</t>
  </si>
  <si>
    <t>17-23-06-92</t>
  </si>
  <si>
    <t>028-13-07-92</t>
  </si>
  <si>
    <t>PERANCHITO</t>
  </si>
  <si>
    <t>EMBERA- KATIO</t>
  </si>
  <si>
    <t>PERANCHO</t>
  </si>
  <si>
    <t>LA RAYA</t>
  </si>
  <si>
    <t>038-3-08-92</t>
  </si>
  <si>
    <t>040-3-08-92</t>
  </si>
  <si>
    <t>042-3-08-92</t>
  </si>
  <si>
    <t>54-29-09-92</t>
  </si>
  <si>
    <t>NUEVO PITALITO</t>
  </si>
  <si>
    <t>VILLANUEVA JUNA</t>
  </si>
  <si>
    <t>PUNTA BANDERA</t>
  </si>
  <si>
    <t>55-29-09-92</t>
  </si>
  <si>
    <t>56-29-09-92</t>
  </si>
  <si>
    <t>57-29-09-92</t>
  </si>
  <si>
    <t>58-29-09-92</t>
  </si>
  <si>
    <t>WACHIRADO</t>
  </si>
  <si>
    <t>71-2-12-92</t>
  </si>
  <si>
    <t>HURTADO Y TEGAVERA</t>
  </si>
  <si>
    <t>72-2-12-92</t>
  </si>
  <si>
    <t>CARMEN DE ATRATO</t>
  </si>
  <si>
    <t>72-14-04-93</t>
  </si>
  <si>
    <t>77-14-04-93</t>
  </si>
  <si>
    <t>IRAK LA CRISTALINA/o cristalina II</t>
  </si>
  <si>
    <t>EL VEINTIUNO</t>
  </si>
  <si>
    <t>03-25-01-94</t>
  </si>
  <si>
    <t>COPE DEL RIO INGARA</t>
  </si>
  <si>
    <t>SABALETA</t>
  </si>
  <si>
    <t>RIOBLANCO (vereda barbacoas)</t>
  </si>
  <si>
    <t>18/07/2006 P.I.</t>
  </si>
  <si>
    <t>01-14-04-97</t>
  </si>
  <si>
    <t>4-11-05-98</t>
  </si>
  <si>
    <t>40-30-11-98</t>
  </si>
  <si>
    <t>PTO. LIBIA TRIPICAY</t>
  </si>
  <si>
    <t>041-30-11-98</t>
  </si>
  <si>
    <t>038-30-11-98</t>
  </si>
  <si>
    <t>SAN JOSE AMIA DE PATO</t>
  </si>
  <si>
    <t>039-30-11-98</t>
  </si>
  <si>
    <t>42 30-11-98</t>
  </si>
  <si>
    <t>LA PURIA</t>
  </si>
  <si>
    <t>056 23-12-98</t>
  </si>
  <si>
    <t>LA LOMITA</t>
  </si>
  <si>
    <t>055 23-12-98</t>
  </si>
  <si>
    <t>PAINA</t>
  </si>
  <si>
    <t>054 23-12-98</t>
  </si>
  <si>
    <t>GUARANDO - CARRISAL</t>
  </si>
  <si>
    <t>035 31-05-99</t>
  </si>
  <si>
    <t>MIASA DE PARTADO</t>
  </si>
  <si>
    <t>036 31-05-99</t>
  </si>
  <si>
    <t>MUNGARADO</t>
  </si>
  <si>
    <t>037 31-05-99</t>
  </si>
  <si>
    <t>ABEJERO</t>
  </si>
  <si>
    <t>079 9-12-99</t>
  </si>
  <si>
    <t>ARCH/VICHO/HOJA15</t>
  </si>
  <si>
    <t>013  29-06-00</t>
  </si>
  <si>
    <t>014  29-06-00</t>
  </si>
  <si>
    <t>OKOCHI</t>
  </si>
  <si>
    <t>015  29-06-00</t>
  </si>
  <si>
    <t>22  29-06-00</t>
  </si>
  <si>
    <t>21  29-06-00</t>
  </si>
  <si>
    <t>CHALUAYACO</t>
  </si>
  <si>
    <t>VILLA CATALINA DE PUERTO ROSARIO</t>
  </si>
  <si>
    <t>19  29-06-00</t>
  </si>
  <si>
    <t>20  29-06-00</t>
  </si>
  <si>
    <t>017  29-06-00</t>
  </si>
  <si>
    <t>18  29-06-00</t>
  </si>
  <si>
    <t>CACHIVERA DE NARE</t>
  </si>
  <si>
    <t>COELLO (Vereda La Salina)</t>
  </si>
  <si>
    <t>SAN JOSE DE G</t>
  </si>
  <si>
    <t>SIKUANI, SIRIANO, OTROS</t>
  </si>
  <si>
    <t>016  29-06-00</t>
  </si>
  <si>
    <t>AÑO 2.000</t>
  </si>
  <si>
    <t>MANAURE</t>
  </si>
  <si>
    <t>URIBIA</t>
  </si>
  <si>
    <t>KOGUI MALAYO ARHUACO</t>
  </si>
  <si>
    <t>DIBULLA</t>
  </si>
  <si>
    <t>SAN JUAN DEL CESAR</t>
  </si>
  <si>
    <t>ARACATACA</t>
  </si>
  <si>
    <t>CIENAGA</t>
  </si>
  <si>
    <t>RESGUARDOS COLONIALES</t>
  </si>
  <si>
    <t>ALDANA</t>
  </si>
  <si>
    <t>MALES</t>
  </si>
  <si>
    <t>CORDOBA</t>
  </si>
  <si>
    <t>MALLAMA</t>
  </si>
  <si>
    <t>POTOSI</t>
  </si>
  <si>
    <t>SANTACRUZ</t>
  </si>
  <si>
    <t>CONVENCION</t>
  </si>
  <si>
    <t>TEORAMA</t>
  </si>
  <si>
    <t>TIBU</t>
  </si>
  <si>
    <t>PREDIO PUTUMAYO</t>
  </si>
  <si>
    <t>VALLE DE SIBUNDOY</t>
  </si>
  <si>
    <t>SAN FRANCISCO</t>
  </si>
  <si>
    <t>YUNGUILLO</t>
  </si>
  <si>
    <t>EL DOVIO</t>
  </si>
  <si>
    <t>CARURU</t>
  </si>
  <si>
    <t>YAVARATE</t>
  </si>
  <si>
    <t>CUMARIBO (VICHADA)</t>
  </si>
  <si>
    <t>PUERTO GAITAN (META)</t>
  </si>
  <si>
    <t>CUATRO DE NOVIEMBRE</t>
  </si>
  <si>
    <t>EMBERA-WOUNAN</t>
  </si>
  <si>
    <r>
      <t>BOLIVAR (</t>
    </r>
    <r>
      <rPr>
        <sz val="6"/>
        <rFont val="Arial"/>
        <family val="2"/>
      </rPr>
      <t>Insp.Policía el Catre, Corregimiento Naranjal)</t>
    </r>
  </si>
  <si>
    <t>TOTAL POBLACION GUAJIRA</t>
  </si>
  <si>
    <t>RESGUARDOS CONSTITUIDOS EN EL DEPARTAMENTO DEL GUAVIARE</t>
  </si>
  <si>
    <t>LA MARIA</t>
  </si>
  <si>
    <t>total poblacion departamento</t>
  </si>
  <si>
    <t>RESGUARDOS CONSTITUIDOS EN EL DEPARTAMENTO DEL HUILA</t>
  </si>
  <si>
    <t>91 - 19/07/2002/CONCEPTO A INCODER EN 2004</t>
  </si>
  <si>
    <t>ALTO COMBOY</t>
  </si>
  <si>
    <t>RES.7 - 24-01-08</t>
  </si>
  <si>
    <t>127 - 27/12/2001/CONCEPTO A INCODER EN 2004</t>
  </si>
  <si>
    <t>RESGUARDOS CONSTITUIDOS EN EL DEPARTAMENTO DEL MAGDALENA</t>
  </si>
  <si>
    <t>FUNDACION</t>
  </si>
  <si>
    <t>RESGUARDOS CONSTITUIDOS EN EL DEPARTAMENTO DEL META</t>
  </si>
  <si>
    <t>TOTAL POBLACION</t>
  </si>
  <si>
    <t>El DANE reporta población en este departamento del resguardo UNUMA (Vichada) en:</t>
  </si>
  <si>
    <t>EL PORVENIR LA BARRIALOSA</t>
  </si>
  <si>
    <t>LA FLORIDA</t>
  </si>
  <si>
    <t>RESGUARDOS CONSTITUIDOS EN EL DEPARTAMENTO DE NARIÑO</t>
  </si>
  <si>
    <t>EL TURPIAL - LA VICTORIA (UMAPO) (2 Comunidades)</t>
  </si>
  <si>
    <t>subtotal</t>
  </si>
  <si>
    <t>RESGUARDOS CONSTITUIDOS EN EL DEPARTAMENTO DE NORTE DE SANTANDER</t>
  </si>
  <si>
    <t>RESGUARDOS CONSTITUIDOS EN EL DEPARTAMENTO DE PUTUMAYO</t>
  </si>
  <si>
    <t>SANTA ROSA</t>
  </si>
  <si>
    <t>SUBTOTAL COLONIALES</t>
  </si>
  <si>
    <t>TOTAL DEPARTAMENTO</t>
  </si>
  <si>
    <t>LA TOLA</t>
  </si>
  <si>
    <t>POB.DANE</t>
  </si>
  <si>
    <t>NOTA: ESTE DEPARTAMENTO TIENE POBLACION CORRESPONDIENTE A RESGUARDOS ASIGNADOS A OTROS DEPARTAMENTOS ASI:</t>
  </si>
  <si>
    <t>PTO.VIEJO Y PTO ESPERANZA</t>
  </si>
  <si>
    <r>
      <t>(1)</t>
    </r>
    <r>
      <rPr>
        <sz val="8"/>
        <rFont val="Arial"/>
        <family val="2"/>
      </rPr>
      <t xml:space="preserve"> ESTE RESGUARDO TIENE POBLACION DISTRIBUIDA EN VARIOS MUNICIPIOS ASI:</t>
    </r>
  </si>
  <si>
    <t>PUERTO GAITAN (9 comunidades: Saliva: Corozal 1, Tapaojo1, Tapaojo 2, Guafilla, Morichalito y Piapocos: Corozal 2, Buenos Aires, Buenos Aires Abajo y Altamira</t>
  </si>
  <si>
    <r>
      <t>(2)</t>
    </r>
    <r>
      <rPr>
        <sz val="8"/>
        <rFont val="Arial"/>
        <family val="2"/>
      </rPr>
      <t xml:space="preserve"> ESTE RESGUARDO TIENE POBLACION DISTRIBUIDA EN VARIOS MUNICIPIOS ASI:</t>
    </r>
  </si>
  <si>
    <t>TOGOROMA</t>
  </si>
  <si>
    <t>COMUNIDADES</t>
  </si>
  <si>
    <t>Eyakera tumurrula</t>
  </si>
  <si>
    <t>Unguía</t>
  </si>
  <si>
    <t>Embera Katio</t>
  </si>
  <si>
    <t>concepto previo OFI06-27233/7,11,06</t>
  </si>
  <si>
    <t>RIO CUTI</t>
  </si>
  <si>
    <t>OPOGADO-DOGUADO (COMUNIDAD EGOROQUERA, PLAYITA Y VILLA HERMOSA)</t>
  </si>
  <si>
    <t>CHAPARRAL (veredas Lemaya, yaguara, Capellanía y Amoya)</t>
  </si>
  <si>
    <t>PICHICORA, CHICUE, PTO  ALEGRE (COMUNIDADES PICHICORA, NUEVA JERUSALEN, PUNTO ALEGRE, GUAYABAL)</t>
  </si>
  <si>
    <t>ALTO RIO CUIA (COMUNIDADES EL CEDRO Y HOJA BLANCA)</t>
  </si>
  <si>
    <t>TUNGINA Y APARTADO (COMUNIDADES TUNGINA Y APARTADO)</t>
  </si>
  <si>
    <t>RIO NAPIPI (COMUNIDAD UNION CUITY)</t>
  </si>
  <si>
    <t>PUERTO ANTIOQUIA (1 COM)</t>
  </si>
  <si>
    <t>NOTA:  EN ESTE DEPARTAMENTO EXISTE POBLACION CORRESPONDIENTE A RESGUARDO ASIGNADO A OTRO DEPARTAMENTO CON LA SIGUIENTE POBLACION</t>
  </si>
  <si>
    <t>RESGUARDOS COLONIALES EXISTENTES EN ESTE DEPARTAMENTO</t>
  </si>
  <si>
    <t>PLANO No.</t>
  </si>
  <si>
    <r>
      <t xml:space="preserve">RIO GARRAPATAS  </t>
    </r>
    <r>
      <rPr>
        <b/>
        <sz val="8"/>
        <rFont val="Arial"/>
        <family val="2"/>
      </rPr>
      <t>(1)</t>
    </r>
  </si>
  <si>
    <t>SOLDADO PARATE BIEN</t>
  </si>
  <si>
    <t>MAICAO-RIOHACHA</t>
  </si>
  <si>
    <t>A-532.158        A-532.159</t>
  </si>
  <si>
    <t>TOTARCO DINDE  TRADICIONAL</t>
  </si>
  <si>
    <t>LA CRISTALINA (Comunidad Roman)</t>
  </si>
  <si>
    <t>RIO BEBARA (Bebara Alto y Bebarama)</t>
  </si>
  <si>
    <t>COMUNIDADES AVALADAS POR LA DIRECCION DE ETNIAS</t>
  </si>
  <si>
    <t>DOQUERA</t>
  </si>
  <si>
    <t>GRANADA</t>
  </si>
  <si>
    <t>CHENCHE BUENOS AIRES TRADICIONAL</t>
  </si>
  <si>
    <r>
      <t>VILLAGARZON</t>
    </r>
    <r>
      <rPr>
        <sz val="6"/>
        <rFont val="Arial"/>
        <family val="2"/>
      </rPr>
      <t>(Vereda Albania, correg.Puerto Umbría)</t>
    </r>
  </si>
  <si>
    <r>
      <t xml:space="preserve">PTO LEGUIZAMO </t>
    </r>
    <r>
      <rPr>
        <sz val="6"/>
        <rFont val="Arial"/>
        <family val="2"/>
      </rPr>
      <t>(Insp. De Policía Puerto Ospina)</t>
    </r>
  </si>
  <si>
    <t>ICO VALLE DE ANAPE</t>
  </si>
  <si>
    <t>4049- 17,09,99</t>
  </si>
  <si>
    <t>COMUNIDAD FIW PAEZ</t>
  </si>
  <si>
    <r>
      <t>LA PLATA</t>
    </r>
    <r>
      <rPr>
        <sz val="6"/>
        <rFont val="Arial"/>
        <family val="2"/>
      </rPr>
      <t>(Vereda Nueva Irlanda-Alto Coral)</t>
    </r>
  </si>
  <si>
    <t>5419 - 26.12.02</t>
  </si>
  <si>
    <t>COMUNIDAD LOS ANGELES</t>
  </si>
  <si>
    <r>
      <t>LA PLATA</t>
    </r>
    <r>
      <rPr>
        <sz val="6"/>
        <rFont val="Arial"/>
        <family val="2"/>
      </rPr>
      <t xml:space="preserve"> (Corregimiento San Vicente)</t>
    </r>
  </si>
  <si>
    <t>5412 - 24.12.02</t>
  </si>
  <si>
    <r>
      <t xml:space="preserve">MOCOA </t>
    </r>
    <r>
      <rPr>
        <sz val="6"/>
        <rFont val="Arial"/>
        <family val="2"/>
      </rPr>
      <t>(Vda.Villanueva)</t>
    </r>
  </si>
  <si>
    <r>
      <t>PTO LEGUIZAMO</t>
    </r>
    <r>
      <rPr>
        <sz val="6"/>
        <rFont val="Arial"/>
        <family val="2"/>
      </rPr>
      <t xml:space="preserve"> (Insp.de Policía La Tagua)</t>
    </r>
  </si>
  <si>
    <t>RIOS CUIARE E ISANA</t>
  </si>
  <si>
    <t>PLANADAS DE TELEMBI</t>
  </si>
  <si>
    <t>SAMANIEGO</t>
  </si>
  <si>
    <t>Concepto a INCODER 26 dic 2006/ofi06-31593</t>
  </si>
  <si>
    <t>En este departamento tiene jurisdicción el resguardo Barranquito Laguna Colorada (Hoy Selva del Mataven)</t>
  </si>
  <si>
    <t>Esate departamento tiene población del resguardo Bacatí Arara del Vaupés</t>
  </si>
  <si>
    <t>BACATI ARARA</t>
  </si>
  <si>
    <t>Según DANE el Resguardo Puadó - Mataré La Lerma, tiene la población en dos municipios:</t>
  </si>
  <si>
    <t>Itsmina</t>
  </si>
  <si>
    <t>Medio San Juan</t>
  </si>
  <si>
    <t>RIOSUCIO (Según DANE en Riosucio y Carmen del Darien)</t>
  </si>
  <si>
    <t>Según DANE, el Resguardo Jagual Rio Chintado tiene poblacion en dos municipios</t>
  </si>
  <si>
    <t>El resguardo parte Oriental del Vaupes tiene distribuida su población así:</t>
  </si>
  <si>
    <t>El resguardo Bacati Arara tiene población en Guaviare</t>
  </si>
  <si>
    <r>
      <t>MOCOA (</t>
    </r>
    <r>
      <rPr>
        <sz val="6"/>
        <rFont val="Arial"/>
        <family val="2"/>
      </rPr>
      <t>Predios Belen, Palmar y San Luis- Veredas San Luis de Chontayaco y El Pepino))</t>
    </r>
  </si>
  <si>
    <r>
      <t>MOCOA</t>
    </r>
    <r>
      <rPr>
        <sz val="6"/>
        <rFont val="Arial"/>
        <family val="2"/>
      </rPr>
      <t xml:space="preserve"> (predio La Esperanza, IP Condagua)</t>
    </r>
  </si>
  <si>
    <r>
      <t>MOCOA</t>
    </r>
    <r>
      <rPr>
        <sz val="6"/>
        <rFont val="Arial"/>
        <family val="2"/>
      </rPr>
      <t xml:space="preserve"> (IP Puerto Limón)</t>
    </r>
  </si>
  <si>
    <r>
      <t>PUERTO ASIS</t>
    </r>
    <r>
      <rPr>
        <sz val="6"/>
        <rFont val="Arial"/>
        <family val="2"/>
      </rPr>
      <t>(ip Piñuña Blanco)</t>
    </r>
  </si>
  <si>
    <t>VALLE DEL GUAMUEZ</t>
  </si>
  <si>
    <t>DACHI DRUA</t>
  </si>
  <si>
    <t>SANTA ROSA DEL GUAMUEZ (2 comunidades: Santa Rosa y La Primavera)</t>
  </si>
  <si>
    <r>
      <t xml:space="preserve">PUERTO GUZMAN </t>
    </r>
    <r>
      <rPr>
        <sz val="6"/>
        <rFont val="Arial"/>
        <family val="2"/>
      </rPr>
      <t>(Vereda La Torre)</t>
    </r>
  </si>
  <si>
    <t>VALLE DEL GUAMUEZ Y SAN MIGUEL</t>
  </si>
  <si>
    <t>KOFAN E INGA</t>
  </si>
  <si>
    <t>CHENCHE SOCORRO  LOS GUAYABOS</t>
  </si>
  <si>
    <t>SANTA MARTA PALMAR</t>
  </si>
  <si>
    <t>P-200-993    P.200-994           P- 200-995</t>
  </si>
  <si>
    <t>R-200-907         R-200-908</t>
  </si>
  <si>
    <t>E-201040        E-201041         P-198531</t>
  </si>
  <si>
    <t>LOMAS DE HILARCO</t>
  </si>
  <si>
    <t>ZARAGOZA - TAMARINDO</t>
  </si>
  <si>
    <t>RINCON BODEGA</t>
  </si>
  <si>
    <t>MESA DE ORTEGA</t>
  </si>
  <si>
    <t>SAN ANTONIO DE CALARMA</t>
  </si>
  <si>
    <t>SAN ANTONIO</t>
  </si>
  <si>
    <t>BURUJON (DOS LOTES)</t>
  </si>
  <si>
    <t>ISTMINA Y  B/TURA</t>
  </si>
  <si>
    <t>0021-26-03-80       0043-11-06-87</t>
  </si>
  <si>
    <t>CHACHAJO (DOS LOTES)</t>
  </si>
  <si>
    <t>ISTMINA Y B/TURA</t>
  </si>
  <si>
    <t>GUAYACAN  SANTA ROSA</t>
  </si>
  <si>
    <t>P-466385         G-564606</t>
  </si>
  <si>
    <t>JAMUNDI</t>
  </si>
  <si>
    <t>AGUACLARA Y BELLA LUZ DEL RIO AMPARO</t>
  </si>
  <si>
    <t>SANTA CECILIA DE LA QUEBRADA DE ORO</t>
  </si>
  <si>
    <t>RIO PAVASA Y QUEBRADA JELLA (COMUNIDAD PUERTO SAMARIA)</t>
  </si>
  <si>
    <t>PUERTO LIBRE DEL RIO PEPE</t>
  </si>
  <si>
    <t>QUEBRADA CHICUE RIO TANGUI</t>
  </si>
  <si>
    <t>YARUMAL Y EL BARRANCO</t>
  </si>
  <si>
    <t>LA JAGUA - GUACHAL  PITALITO</t>
  </si>
  <si>
    <t>RÍO MUMBU</t>
  </si>
  <si>
    <t>RÍO PANGUI</t>
  </si>
  <si>
    <t>MUNGUIDO</t>
  </si>
  <si>
    <t>PEÑA BLANCA  RIO TRUANDO</t>
  </si>
  <si>
    <t>SAN JOSE DEL PALMAR</t>
  </si>
  <si>
    <t>401</t>
  </si>
  <si>
    <t>RESGUARDOS CONSTITUIDOS DEPARTAMENTO DEL CHOCO</t>
  </si>
  <si>
    <t>ORTEGA (vereda Mesa de ortega</t>
  </si>
  <si>
    <t>EL FLORAL TRADICIONAL</t>
  </si>
  <si>
    <t>RESGUARDOS CONSTITUIDOS DEPARTAMENTO DE GUAINIA</t>
  </si>
  <si>
    <t>386</t>
  </si>
  <si>
    <t>RESGUARDOS CONSTITUIDOS  DEPARTAMENTO DE VICHADA</t>
  </si>
  <si>
    <t>RESGUARDOS CONSTITUIDOS  DEPARTAMENTO DEL TOLIMA</t>
  </si>
  <si>
    <t>PARCIALIDADES RECONOCIDAS POR LA DIRECCION GENERAL DE ASUNTOS INDIGENAS</t>
  </si>
  <si>
    <t>RESGUARDOS CONSTITUIDOS DEPARTAMENTO DE SUCRE</t>
  </si>
  <si>
    <t>COMUNIDADES POR FUERA DE RESGUARDO</t>
  </si>
  <si>
    <t>PUERTO INIRIDA CORREGIMIENTO DEPTAL GARZA MORICHAL</t>
  </si>
  <si>
    <r>
      <t xml:space="preserve">CUENCA MEDIA Y ALTA DEL RIO INIRIDA </t>
    </r>
    <r>
      <rPr>
        <sz val="6"/>
        <rFont val="Arial"/>
        <family val="2"/>
      </rPr>
      <t>(14 comunidades: Garzamorichal, Laguna Mure, Puerto Valencia, Caño Negro, Guacamayas, Zancudo, Bellavista, Baquiro, Matraca, Punta Pava, Sabanita Nuevo, Caño Viña, Danta y Morroco Nuevo)</t>
    </r>
  </si>
  <si>
    <t>MAIZ BLANCO</t>
  </si>
  <si>
    <t>EL CHARCO</t>
  </si>
  <si>
    <t>QUEBRADA GRANDE</t>
  </si>
  <si>
    <t>MORRITO</t>
  </si>
  <si>
    <t>TUMACO Y BARBACOAS Veredas: La Ola, El Gavilán, Numbi, Saunde, Saudecito, Guiguay, Peñas Blancas, Sabaleta, Buenos Aires y Mambo</t>
  </si>
  <si>
    <t>RESGUARDOS CONSTITUIDOS DEPARTAMENTO DE RISARALDA</t>
  </si>
  <si>
    <t>RESGUARDOS CONSTITUIDOS DEPARTAMENTO DEL VALLE</t>
  </si>
  <si>
    <r>
      <t>VIJES</t>
    </r>
    <r>
      <rPr>
        <sz val="6"/>
        <rFont val="Arial"/>
        <family val="2"/>
      </rPr>
      <t>(vereda Fresneda)</t>
    </r>
  </si>
  <si>
    <r>
      <t xml:space="preserve">RESTREPO </t>
    </r>
    <r>
      <rPr>
        <sz val="6"/>
        <rFont val="Arial"/>
        <family val="2"/>
      </rPr>
      <t>(vereda tres puertas)</t>
    </r>
  </si>
  <si>
    <t>RESGUARDOS CONSTITUIDOS DEPARTAMENTO DEL VAUPES</t>
  </si>
  <si>
    <t>RESGUARDOS CONSTITUIDOS EN EL DEPARTAMENTO DE LA GUAJIRA</t>
  </si>
  <si>
    <t>EL PIÑAL</t>
  </si>
  <si>
    <t>SANANDOCITO</t>
  </si>
  <si>
    <t>SIPI</t>
  </si>
  <si>
    <t>TOKOLLORO</t>
  </si>
  <si>
    <t>035-3-10.00</t>
  </si>
  <si>
    <t>ALTA Y MEDIA GUAJIRA</t>
  </si>
  <si>
    <t>MAICAO Y  OTROS</t>
  </si>
  <si>
    <t>P-198540 (ANULADO)    P-466.390 P-466391 P-466392</t>
  </si>
  <si>
    <t>SAN ANTONIO DE PALMITO AREA URBANA</t>
  </si>
  <si>
    <t>GRAN VIA</t>
  </si>
  <si>
    <t>EL BARSAL</t>
  </si>
  <si>
    <t>MEDIA SOMBRA</t>
  </si>
  <si>
    <t>SAN MARTIN</t>
  </si>
  <si>
    <t>SILOE</t>
  </si>
  <si>
    <t>LOMA DE PIEDRA</t>
  </si>
  <si>
    <t>BELLA VISTA</t>
  </si>
  <si>
    <t>CALLE LARGA</t>
  </si>
  <si>
    <t>VILLA NUEVA</t>
  </si>
  <si>
    <t>GUAIMARO</t>
  </si>
  <si>
    <t>COMUNIDADES QUE HACEN PARTE DEL RESGUARDO SAN ANDRES DE SOTAVENTO.</t>
  </si>
  <si>
    <t>GUAIMI</t>
  </si>
  <si>
    <t>PUEBLECITO</t>
  </si>
  <si>
    <t>PALMITO</t>
  </si>
  <si>
    <t>ALGODONCILLO</t>
  </si>
  <si>
    <t>EL OLIVO</t>
  </si>
  <si>
    <t>LA GRANJA</t>
  </si>
  <si>
    <t>LOS CASTILLOS</t>
  </si>
  <si>
    <t>PALMAR BRILLANTE</t>
  </si>
  <si>
    <t>ACHIOTE</t>
  </si>
  <si>
    <t>ESCOBAR ABAJO</t>
  </si>
  <si>
    <t>ESCOBAR ARRIBA</t>
  </si>
  <si>
    <t>SAMPUES</t>
  </si>
  <si>
    <t>LA ISLA</t>
  </si>
  <si>
    <t>LA LUCHA Y EL CACAO</t>
  </si>
  <si>
    <t>BABILONIA</t>
  </si>
  <si>
    <t>BUENAVISTICA</t>
  </si>
  <si>
    <t>CERRO DEL NARANJO</t>
  </si>
  <si>
    <t>SINCELEJO</t>
  </si>
  <si>
    <t>SAN JACINTO</t>
  </si>
  <si>
    <t>0015-28-02-84        28-19.07.94(Amp)</t>
  </si>
  <si>
    <t>50   18-12-00</t>
  </si>
  <si>
    <t>51  18-12-00</t>
  </si>
  <si>
    <t>52  18-12-00</t>
  </si>
  <si>
    <t>53  18-12-00</t>
  </si>
  <si>
    <t>54  18-12-00</t>
  </si>
  <si>
    <t>55  18-12-00</t>
  </si>
  <si>
    <t>56  18-12-00</t>
  </si>
  <si>
    <t>57  18-12-00</t>
  </si>
  <si>
    <t>58  18-12-00</t>
  </si>
  <si>
    <t xml:space="preserve">72-29-08-88               59  18-12-00(Amp)   </t>
  </si>
  <si>
    <t xml:space="preserve">73-29-08-88              60  18-12-00 (Amp.) </t>
  </si>
  <si>
    <t>BOCHOROMA BOCHOROMACITO (COMUNIDADES FARALLONES  Y CAÑAVERAL)</t>
  </si>
  <si>
    <t>MONDO-MONDOCITO (COM MONDO, MONDOCITO, BRUBATA Y EL SILENCIO)</t>
  </si>
  <si>
    <t>TARENA (COM MEDIO MONDO, TARENA CENTRAL Y ALTO TARENA</t>
  </si>
  <si>
    <t>PEÑAS DEL OLVIDO (COMUNIDADES MESETAS Y PEÑAS DEL OLVIDO)</t>
  </si>
  <si>
    <t>41-1-11-94                 62  18-12-00 (mod)</t>
  </si>
  <si>
    <t>SAN JOSE (ANTES DESCANSE)</t>
  </si>
  <si>
    <t>080 9-12-99           63  18-12-00 (Mod.area)</t>
  </si>
  <si>
    <t>COMUNIDAD SAN MIGUEL</t>
  </si>
  <si>
    <t>LA PLATA (vereda San Miguel)</t>
  </si>
  <si>
    <t>43 - 6.01.05</t>
  </si>
  <si>
    <t>05   20-02-01</t>
  </si>
  <si>
    <t>CAMENTSA BIYA (suiza y el recuerdo)</t>
  </si>
  <si>
    <t>06   20-02-01</t>
  </si>
  <si>
    <t>07   20-02-01</t>
  </si>
  <si>
    <t>08   20-02-01</t>
  </si>
  <si>
    <t>09  20-02-01</t>
  </si>
  <si>
    <r>
      <t xml:space="preserve">MARSELLA </t>
    </r>
    <r>
      <rPr>
        <sz val="6"/>
        <rFont val="Arial"/>
        <family val="2"/>
      </rPr>
      <t>(Veredas Caracas y La argentina)</t>
    </r>
  </si>
  <si>
    <r>
      <t xml:space="preserve">MISTRATO </t>
    </r>
    <r>
      <rPr>
        <sz val="6"/>
        <rFont val="Arial"/>
        <family val="2"/>
      </rPr>
      <t>(Vdas. Citabará, Palestina, Atarraya y La Albania del correg.San Antonio del Chami)</t>
    </r>
  </si>
  <si>
    <t>FUENTE:  INCORA (hoy INCODER), Departamento Administrativo Nacional de Estadística</t>
  </si>
  <si>
    <t>PUADO MATARE LA LERMA Y TERDO</t>
  </si>
  <si>
    <t>39   03-07-86</t>
  </si>
  <si>
    <t>49   10-07-86</t>
  </si>
  <si>
    <t>63   01-10-86</t>
  </si>
  <si>
    <t>SANTA MARIA DE PANGALA</t>
  </si>
  <si>
    <t>15   18-02-87</t>
  </si>
  <si>
    <t>20   18-03-87</t>
  </si>
  <si>
    <t>21   18-03-87</t>
  </si>
  <si>
    <t>CAIMANERO DE JAMPAPA</t>
  </si>
  <si>
    <t>27   03-04-87</t>
  </si>
  <si>
    <r>
      <t xml:space="preserve">RÍOS JURUBIDA CHORI Y ALTO BAUDO </t>
    </r>
    <r>
      <rPr>
        <sz val="6"/>
        <rFont val="Arial"/>
        <family val="2"/>
      </rPr>
      <t>(COMUNIDADES:  SANTA MARIA DE CONDOTO, MIACORA, LA DIVISA, LA FELICIA, PUESTO INDIO, TAXI,JENGADO,BIALIRUDE, DEADARE TAMBO)</t>
    </r>
  </si>
  <si>
    <t>54-24-07-87               82  26-09-88(aclar)</t>
  </si>
  <si>
    <t>039-21-07-88            37   30-11-98(amp)</t>
  </si>
  <si>
    <t>074-19-11-90             65   16-09-99(amp)</t>
  </si>
  <si>
    <t>039-3-08-92              45  31-05-99 (amp)</t>
  </si>
  <si>
    <t>037-3-08-92            44  31-05-99 (amp)</t>
  </si>
  <si>
    <t>38   03-10-00</t>
  </si>
  <si>
    <t>37   3-10-00</t>
  </si>
  <si>
    <t>CHILES</t>
  </si>
  <si>
    <t>MAYASQUER</t>
  </si>
  <si>
    <t>PANAN</t>
  </si>
  <si>
    <t>TUQUERRES</t>
  </si>
  <si>
    <t>YASCUAL</t>
  </si>
  <si>
    <t>RICAURTE (INSPECCION Ospina Perez)</t>
  </si>
  <si>
    <r>
      <t xml:space="preserve">CUCHILLA PALMAR </t>
    </r>
    <r>
      <rPr>
        <sz val="6"/>
        <rFont val="Arial"/>
        <family val="2"/>
      </rPr>
      <t>(2 comunidades: Bogotá Chiquito y Cuchilla del Palmar)</t>
    </r>
  </si>
  <si>
    <r>
      <t>GUALCALA</t>
    </r>
    <r>
      <rPr>
        <sz val="6"/>
        <rFont val="Arial"/>
        <family val="2"/>
      </rPr>
      <t xml:space="preserve"> (7 comunidades: SANTAFE, RIO BLANCO, CHINAI, BAJO GUALCALA, SANTA ROSA, SAN FRANCISCO Y SAN ANTONIO)</t>
    </r>
  </si>
  <si>
    <t>EL RUBY (INKAL)</t>
  </si>
  <si>
    <r>
      <t xml:space="preserve">RICAURTE </t>
    </r>
    <r>
      <rPr>
        <sz val="6"/>
        <rFont val="Arial"/>
        <family val="2"/>
      </rPr>
      <t>(VEREDAS: NULPE ALTO, NULPE ALTO SAN LUIS, QUEMBI, BALZAL, PEÑA BLANCA. CHICANDINA, HOJAL, ANGOSTURA,TORTUGAÑA, PUENTE PIEDRA, PIGUANTIS, LA BABOSA, COROZAL, NULPE MEDIO, SAN LUIS, CHICAL Y SAN VICENTE)</t>
    </r>
  </si>
  <si>
    <t>RICAURTE (CORREG. OSPINA PEREZ</t>
  </si>
  <si>
    <r>
      <t xml:space="preserve">RAMOS-MONGON MANCHURIA </t>
    </r>
    <r>
      <rPr>
        <sz val="6"/>
        <rFont val="Arial"/>
        <family val="2"/>
      </rPr>
      <t>(4 comunidades: Ramos, Mongon, Mirador y Manchurria)</t>
    </r>
  </si>
  <si>
    <t>COMUNIDADES AFILIADAS A ASOCIACION</t>
  </si>
  <si>
    <t>CERRITO BONGO</t>
  </si>
  <si>
    <t>COLIMBA</t>
  </si>
  <si>
    <t>SAN JUAN</t>
  </si>
  <si>
    <t>YARAMAL</t>
  </si>
  <si>
    <t>03-10-02-92     5759  16-12-92</t>
  </si>
  <si>
    <t>TUMACO-BARBACOAS-RICAURTE</t>
  </si>
  <si>
    <t>RICAURTE SANTA CRUZ</t>
  </si>
  <si>
    <t>RICAURTE BARBACOAS</t>
  </si>
  <si>
    <t>0207-02-08-78    0051  21-07-83</t>
  </si>
  <si>
    <t>0059-11-06-75      0101  27.07.82</t>
  </si>
  <si>
    <t>SANTIAGO (2 CABILDOS: de San Andrés y otro en Cabecera)</t>
  </si>
  <si>
    <t>0216-11-08-75   0032  31.01.83</t>
  </si>
  <si>
    <t>JAGUAL - RÍO CHINTADO</t>
  </si>
  <si>
    <t>0136-03-12-80      041 3.08.92(amp)</t>
  </si>
  <si>
    <t>RÍOS CATRU Y  DUBASA</t>
  </si>
  <si>
    <t>EL DOCE O QUEBRADA BORBOLLON</t>
  </si>
  <si>
    <t>BARZALOZA</t>
  </si>
  <si>
    <t>IMBA</t>
  </si>
  <si>
    <t>OLIRCO</t>
  </si>
  <si>
    <t>LA FLECHA ALTOZANO</t>
  </si>
  <si>
    <t>0430-30-12-77     0131-04-07-84</t>
  </si>
  <si>
    <t>AÑO 2002</t>
  </si>
  <si>
    <t>0084-17-12-85    077-19-11-90</t>
  </si>
  <si>
    <t>RECINTO PALMAROSA</t>
  </si>
  <si>
    <t>CHENCHE BUENOS AIRES INDEPENDIENTE</t>
  </si>
  <si>
    <t>SANTA MARTA DIAMANTE</t>
  </si>
  <si>
    <t>CHAQUIRA</t>
  </si>
  <si>
    <t>GUAIPA UNO</t>
  </si>
  <si>
    <t>0004-25-01-84    034-22-07-03 (AMP)</t>
  </si>
  <si>
    <t>05-02-16-94           08-24-05-96(amp)   036-22-07-03 (AMP)</t>
  </si>
  <si>
    <t>041-10-12-97    035-22-07-03 (AMP)</t>
  </si>
  <si>
    <t xml:space="preserve">En el municipio de Buenaventura tiene jurisdicción el resguardo de Nuevo Pitalito (asignado a Chocó) </t>
  </si>
  <si>
    <t xml:space="preserve">En el municipio de Buenaventura tiene jurisdicción el resguardo de Cabeceras (asignado a Chocó) </t>
  </si>
  <si>
    <r>
      <t>PAUJIL</t>
    </r>
    <r>
      <rPr>
        <sz val="6"/>
        <rFont val="Arial"/>
        <family val="2"/>
      </rPr>
      <t>(comunidades:Paujil, Limonar, Matraca, Porvenir)</t>
    </r>
  </si>
  <si>
    <t>ALTO UNUMA</t>
  </si>
  <si>
    <t>CAÑO MESETAS - DAGUA Y MURCIELAGO</t>
  </si>
  <si>
    <t>AÑO 2.002</t>
  </si>
  <si>
    <t>No EXPEDIENTE</t>
  </si>
  <si>
    <t>RÍOS  TORREIDÓ Y CHIMANI</t>
  </si>
  <si>
    <t>ORITO (Vereda El Ruby)</t>
  </si>
  <si>
    <t>47 - 8/10/04</t>
  </si>
  <si>
    <t>RÍO ICHO Y QUEBRADA BARATUDO</t>
  </si>
  <si>
    <t>SAN JOSE  DEL GUAVIARE</t>
  </si>
  <si>
    <t>SAN JOSE DEL GUAVIARE</t>
  </si>
  <si>
    <t>45  30-11-98</t>
  </si>
  <si>
    <t>47  30-11-98</t>
  </si>
  <si>
    <t>46  30-11-98</t>
  </si>
  <si>
    <t>PASTAS</t>
  </si>
  <si>
    <t>PUERTO CARREÑO(VICHADA) PUERTO INIRIDA(GUAINIA)</t>
  </si>
  <si>
    <t>PIAPOCO SIKUANI</t>
  </si>
  <si>
    <t>PUINAVE PIAPOCO</t>
  </si>
  <si>
    <t>PUINAVE CURRIPACO Y NUKAK MAKU</t>
  </si>
  <si>
    <t>SEVILLA (ASENTAMIENTOS DE PLAYA RICA, ALTO TESALIA, GALLINETA , YARUMO Y TERRIRITORIO RURAL)</t>
  </si>
  <si>
    <r>
      <t xml:space="preserve">DOMO PLANAS </t>
    </r>
    <r>
      <rPr>
        <sz val="6"/>
        <rFont val="Arial"/>
        <family val="2"/>
      </rPr>
      <t>Comunidades: San Rafael,Los Olivos, Llanura, La Delicia, La Esperanza, Mangal, Chaparral, San Pablo, Vista Hermosa, Wichiral, Bellavista, Mural, Cachamita, Morenita, cumaralito, Yatorobo, Macedoño y Puerto Santander)</t>
    </r>
  </si>
  <si>
    <t>RIO ATABAPO E INIRIDA</t>
  </si>
  <si>
    <t>CURRIPACO PUINAVE</t>
  </si>
  <si>
    <t>URADA JIGUAMIANDO</t>
  </si>
  <si>
    <t>CARMEN DEL DARIEN</t>
  </si>
  <si>
    <t>HUILA</t>
  </si>
  <si>
    <t>CAÑAVERAL</t>
  </si>
  <si>
    <t>ORITO</t>
  </si>
  <si>
    <t>VEGAS DE SANTA ANA</t>
  </si>
  <si>
    <t>ALTO LORENZO</t>
  </si>
  <si>
    <t>APONTE</t>
  </si>
  <si>
    <t>TONINA-SEJAL-SAN JOSE - OTROS</t>
  </si>
  <si>
    <t>BAJO RIO GUAINIA Y RIO NEGRO</t>
  </si>
  <si>
    <t>GUAHIBO PIAPOCO</t>
  </si>
  <si>
    <t>ALMIDON  LA CEIBA</t>
  </si>
  <si>
    <t>PUINAVE TUCANO CURRIPACO Y CUBEO</t>
  </si>
  <si>
    <t>BACHACO BUENA VISTA</t>
  </si>
  <si>
    <t>PUINAVE  CURRIPACO</t>
  </si>
  <si>
    <t>CARANACOA YURI -LAGUNA MOROCOTO</t>
  </si>
  <si>
    <t>CURRIPACO GUANANO PUINAVE CUBEO DESANO TUCANO PIRATAPUYO</t>
  </si>
  <si>
    <t>PUINAVE CURRIPACO</t>
  </si>
  <si>
    <t>COAYARE EL COCO</t>
  </si>
  <si>
    <t>PUINAVE PIAPOCO Y CURRIPACO</t>
  </si>
  <si>
    <t>PUEBLO NUEVO LAGUNA COLORADA</t>
  </si>
  <si>
    <t>GUACO BAJO Y GUACO ALTO</t>
  </si>
  <si>
    <t>CARPINTERO  PALOMAS</t>
  </si>
  <si>
    <t>MURCIELAGO ALTAMIRA</t>
  </si>
  <si>
    <t>BARRANCOMINAS PUERTO CARREÑO</t>
  </si>
  <si>
    <t>LAGUNA-CURVINA SAPUARA</t>
  </si>
  <si>
    <t>COYAIMA (Vereda Totarco Dinde Tradicional)</t>
  </si>
  <si>
    <t>NATAGAIMA (Vereda San Miguel)</t>
  </si>
  <si>
    <t>ORTEGA (Vereda Guaipa Centro)</t>
  </si>
  <si>
    <t>0106-15-12-81      071 14-04-93(ampl)</t>
  </si>
  <si>
    <t>SEJALITO-SAN BENITO</t>
  </si>
  <si>
    <t>123</t>
  </si>
  <si>
    <t>120</t>
  </si>
  <si>
    <t>397</t>
  </si>
  <si>
    <t>POBLACION DE OTROS RESGUARDOS RELACIONADOS EN OTROS DEPARTAMENTOS</t>
  </si>
  <si>
    <t>ALTO BONITO VIRA VIRA</t>
  </si>
  <si>
    <t>CONDOTO Y NOVITA</t>
  </si>
  <si>
    <t>GUADALITO</t>
  </si>
  <si>
    <t>EL ITILLA</t>
  </si>
  <si>
    <t>CALAMAR</t>
  </si>
  <si>
    <t>022/10-12-02</t>
  </si>
  <si>
    <t>KARAPANA, DESANA, CUBEO, TUCANO</t>
  </si>
  <si>
    <t>RUMIYACO</t>
  </si>
  <si>
    <t>SANTA RITA</t>
  </si>
  <si>
    <t>MURUI-MUINANE</t>
  </si>
  <si>
    <t>SAN MIGUEL DE LA CASTELLANA</t>
  </si>
  <si>
    <t>DACHI DRUA MUNDI</t>
  </si>
  <si>
    <t>ANSERMANUEVO</t>
  </si>
  <si>
    <t>NABERA DRUA</t>
  </si>
  <si>
    <t>RESTREPO CALIMA DARIEN</t>
  </si>
  <si>
    <t>NUEVA ESPERANZA DEL TOMO</t>
  </si>
  <si>
    <t>CUMARAL GUAMUCO</t>
  </si>
  <si>
    <t>P-466260</t>
  </si>
  <si>
    <t>SIKUANI-PUINAVE</t>
  </si>
  <si>
    <t>075  14-04-93</t>
  </si>
  <si>
    <t>VENEZUELA O PANURE</t>
  </si>
  <si>
    <t>PIRATAPUYO Y TUCANO</t>
  </si>
  <si>
    <t>0112-26-04-78 (RESERVA)                  081  14.04.93</t>
  </si>
  <si>
    <t>G-228896    P-466279</t>
  </si>
  <si>
    <t>229477      P-587.029</t>
  </si>
  <si>
    <t>OO66-13-06-79          047  10.12.97(CONV)</t>
  </si>
  <si>
    <t>MORICHAL VIEJO, SANTA ROSA CERRO CUCUY,SANTA CRUZ, CAÑO DANTA</t>
  </si>
  <si>
    <t xml:space="preserve">PUINAVE,CURRIPACO, </t>
  </si>
  <si>
    <t>CUBEO, DESANO, TUYUCA, SIRIANO, GUANANO, PIRATAPUYO, TARIANO</t>
  </si>
  <si>
    <t>PARTE ALTA DEL RIO  GUAINIA (comunidades Lagunita, Danto,Caranacoa, Banderita, Morichal, Sabanita, Garza, guarinuma, Catumare y Caracas del Yarí)</t>
  </si>
  <si>
    <t>WANANO, CARAPANA, CUBEO Y PIRATAPUYO</t>
  </si>
  <si>
    <t>LAGOS EL DORADO, LAGOS DEL PASO Y EL REMANSO</t>
  </si>
  <si>
    <t>TUCANO CUBEO, DESANO, GUANANO, PIRATAPUYO</t>
  </si>
  <si>
    <t>031-19-12-91    1900  17-05-93(ACL)</t>
  </si>
  <si>
    <t>079-14-04-93(rees)</t>
  </si>
  <si>
    <t>ORITO(Vereda La Pradera)</t>
  </si>
  <si>
    <t>LAGUNA NIÑAL</t>
  </si>
  <si>
    <t>SANTA MARTA     RIOHACHA</t>
  </si>
  <si>
    <t>466.052     466.053</t>
  </si>
  <si>
    <t>KOGUI-MALAYO-ARHUACO</t>
  </si>
  <si>
    <t>SANTA MARTA   VALLEDUPAR</t>
  </si>
  <si>
    <t>0009-30-01-75        37  14.03.84</t>
  </si>
  <si>
    <r>
      <t xml:space="preserve">TRUPIOGACHO Y LA MESETA </t>
    </r>
    <r>
      <rPr>
        <sz val="6"/>
        <rFont val="Arial"/>
        <family val="2"/>
      </rPr>
      <t>(2 comunidades)</t>
    </r>
  </si>
  <si>
    <t>0113-04-12-74              78-10.11.83               32  14.05.75</t>
  </si>
  <si>
    <t>0109-08-10-80      78-19.11.90            29  19.07.94 (AMP)</t>
  </si>
  <si>
    <t>101-2-10-74     102-28.11.88(A)</t>
  </si>
  <si>
    <t>EL CARMEN Y  CONVENCION</t>
  </si>
  <si>
    <t>139799     198499   398769</t>
  </si>
  <si>
    <t>198482      198499</t>
  </si>
  <si>
    <t>COROCITO - YOPALITO-WACOYO</t>
  </si>
  <si>
    <t>P-466.325         P-466326</t>
  </si>
  <si>
    <t>ACHAGUA PIAPOCO</t>
  </si>
  <si>
    <t>OO65-13-06-79    52- 21.07.83</t>
  </si>
  <si>
    <t>0100-02-10-74     80-18.12.92</t>
  </si>
  <si>
    <t>142161     466058</t>
  </si>
  <si>
    <t>0205-16-12-68     98-31.07.74             03-28.01.91</t>
  </si>
  <si>
    <t>B-142162        466.059</t>
  </si>
  <si>
    <t>0205-16-12-68        98-31.07.74               01-28.01.91</t>
  </si>
  <si>
    <t>142150        466051</t>
  </si>
  <si>
    <t>0205-16-12-68       98-31.07.74            2-28.01.91</t>
  </si>
  <si>
    <t>VENCEDOR-PIRIRI GUAMITO Y MATANEGRA</t>
  </si>
  <si>
    <t>PUERTO GAITAN   Y PTO.LLERAS</t>
  </si>
  <si>
    <t>GUAHIBO          PIAPOCO</t>
  </si>
  <si>
    <t>0022-26-03-80           24-5.05.99(CONV)</t>
  </si>
  <si>
    <t>0014-26-02-75      41-21.07.83</t>
  </si>
  <si>
    <t>PIAPOCO        SALIVA</t>
  </si>
  <si>
    <t>0060-11-06-75       40-21.07.83</t>
  </si>
  <si>
    <t>0166-05-10-77        42-21.07.83</t>
  </si>
  <si>
    <r>
      <t>0206-12-11-75     23-24.05.96</t>
    </r>
    <r>
      <rPr>
        <sz val="6"/>
        <rFont val="Arial"/>
        <family val="2"/>
      </rPr>
      <t>(CONV)</t>
    </r>
  </si>
  <si>
    <t>CAÑO OVEJAS (BETANIA-COROCITO)</t>
  </si>
  <si>
    <t>MAICAO ( HOY ALBANIA)</t>
  </si>
  <si>
    <t>0015-18-01-78    54-21.07.83</t>
  </si>
  <si>
    <t>TUCANO     DESANO</t>
  </si>
  <si>
    <t>BARRANCO  COLORADO</t>
  </si>
  <si>
    <t>SAN JOSE EL RETORNO</t>
  </si>
  <si>
    <t>MESA DE SAN JUAN</t>
  </si>
  <si>
    <t>P-466247     P466587</t>
  </si>
  <si>
    <t>136-23-11-93     56-18.12.97</t>
  </si>
  <si>
    <t>BARRANCO CEIBA Y LAGUNA ARAGUATO</t>
  </si>
  <si>
    <t>SAN JOSE DEL GUAVIARE Y PUERTO LLERAS</t>
  </si>
  <si>
    <r>
      <t xml:space="preserve">LA ARGENTINA </t>
    </r>
    <r>
      <rPr>
        <sz val="6"/>
        <rFont val="Arial"/>
        <family val="2"/>
      </rPr>
      <t>(Veredas La Vega y Buenos Aires)</t>
    </r>
  </si>
  <si>
    <t>AÑO 2.004</t>
  </si>
  <si>
    <t>COMUNIDADES RECONOCIDAS POR LA DIRECCION DE ETNIAS</t>
  </si>
  <si>
    <t>FLOR DEL MONTE</t>
  </si>
  <si>
    <t>8185/10,06,03</t>
  </si>
  <si>
    <t>BELEN DE UMBRIA (cabecera municipal)</t>
  </si>
  <si>
    <t>04-13.02.80     3704-12.08.81(A)    49-21.07.83 (A)</t>
  </si>
  <si>
    <t>0117-16.05.80</t>
  </si>
  <si>
    <t>0230-26-11-75   68-16.08.88(B)</t>
  </si>
  <si>
    <t>EL VEINTE, PLAYALTA Y EL NOVENTA</t>
  </si>
  <si>
    <t>QUIBDO Y  LLORO</t>
  </si>
  <si>
    <t>0083-01-07-82           143-20.12.82           53-29.09.92(AMP)</t>
  </si>
  <si>
    <t>0088-27--07-82          146-20.12.82</t>
  </si>
  <si>
    <t>0014-21-04-82            044-03.08.92(AMP)</t>
  </si>
  <si>
    <t>ITSMINA Y BUENAVENTURA</t>
  </si>
  <si>
    <t>0102-15-12-81            14-5.04.95(AMP)</t>
  </si>
  <si>
    <t>BETE-AURO BETE AURO DEL BUEY</t>
  </si>
  <si>
    <t>0016-03-05-83           23-29.06.00(AMP)</t>
  </si>
  <si>
    <t>SALAQUI PAVARANDO</t>
  </si>
  <si>
    <t>CABECERAS O PUERTO PIZARIO</t>
  </si>
  <si>
    <t>0261-18-10-71            100-27.07.82</t>
  </si>
  <si>
    <t>0019-21-02-72    31-31.01.83</t>
  </si>
  <si>
    <t>0184-22-08-73            103-27.07.82</t>
  </si>
  <si>
    <t>0206-02-08-76    34-31.01.83</t>
  </si>
  <si>
    <t>0069-12-06-74            102-27.07.82</t>
  </si>
  <si>
    <t>0371-06-08-74   33-31.01.83</t>
  </si>
  <si>
    <t>HECTAREAS</t>
  </si>
  <si>
    <t>CUBEO Y 18 GRUPOS MAS</t>
  </si>
  <si>
    <t>0086-27-07-82     144-20.12.82</t>
  </si>
  <si>
    <t>0137-31-10-79         44-21.07.83</t>
  </si>
  <si>
    <t>SARACURE  Y RIO CADA</t>
  </si>
  <si>
    <t>G-159852    P-466057</t>
  </si>
  <si>
    <t>0239-10-12-75        7-19.02.86              5-28.01.91</t>
  </si>
  <si>
    <t>G-140000      P-198648</t>
  </si>
  <si>
    <t>0014-18-01-78         16-27.02.89</t>
  </si>
  <si>
    <t>SANTA TERESITA DEL TUPARRO</t>
  </si>
  <si>
    <t>GUAHIBO CUIBA</t>
  </si>
  <si>
    <t>0145--03-08-77     39-21.07.83</t>
  </si>
  <si>
    <t>050-10-07-89    032-22-07-03 (AMP)</t>
  </si>
  <si>
    <r>
      <t>PUERTO INIRIDA</t>
    </r>
    <r>
      <rPr>
        <sz val="7"/>
        <rFont val="Arial"/>
        <family val="2"/>
      </rPr>
      <t xml:space="preserve"> (SEGÚN DANE EN SAN FELIPE)</t>
    </r>
  </si>
  <si>
    <t>PUERTO INIRIDA PUERTO CARREÑO (SEGÚN DANE EN CUMARIBO)</t>
  </si>
  <si>
    <t>IQUIRA (Inspección de Rionegro), NATAGA Y TESALIA</t>
  </si>
  <si>
    <t>PIC KUE IKH (LAGUNA DEL CACIQUE JUAN TAMA)</t>
  </si>
  <si>
    <t>009-22-07-03</t>
  </si>
  <si>
    <t>008-22-07-03</t>
  </si>
  <si>
    <r>
      <t xml:space="preserve">LA PLATA </t>
    </r>
    <r>
      <rPr>
        <sz val="6"/>
        <rFont val="Arial"/>
        <family val="2"/>
      </rPr>
      <t>(Vereda El Coral y Alto Coral)</t>
    </r>
  </si>
  <si>
    <t>11-22-07-03</t>
  </si>
  <si>
    <t>22-04-96 A FICAT</t>
  </si>
  <si>
    <t>TABLON DE GOMEZ (Vdas Paramo Alto, Páramo Bajo, Granadillo, La Loma, Las Moras, Pedregal, Tajumbina, San Francisco y Aponte</t>
  </si>
  <si>
    <t>26 - 15-09-05</t>
  </si>
  <si>
    <t>49-17-10-95   033-22-07-03 (AMP)</t>
  </si>
  <si>
    <t>14-22-07-03</t>
  </si>
  <si>
    <t>15-22-07-03</t>
  </si>
  <si>
    <t>16-22-07-03</t>
  </si>
  <si>
    <t>17-22-07-03</t>
  </si>
  <si>
    <t>18-22-07-03</t>
  </si>
  <si>
    <t>19-22-07-03</t>
  </si>
  <si>
    <t>COYAIMA (Vdas Agua Fria, Amayarco y Chenche Balsillas)</t>
  </si>
  <si>
    <t>20-22-07-03</t>
  </si>
  <si>
    <t>NATAGAIMA (Vereda Cocana)</t>
  </si>
  <si>
    <t xml:space="preserve">TUQUERRES  </t>
  </si>
  <si>
    <t>NATAGAIMA (Vda Fical Anchique)</t>
  </si>
  <si>
    <t>21-22-07-03</t>
  </si>
  <si>
    <t>22-22-07-03</t>
  </si>
  <si>
    <t>ORTEGA (Vda Bocas del tetuan y Palermo, cabecera mpal)</t>
  </si>
  <si>
    <t>SANTA ROSA DE JUANAMBU, CAMPO ALEGRE, ALPES ORIENTALES Y LA FLORESTA ALTO COQUETO (SON 4 COMUNIDADES)</t>
  </si>
  <si>
    <t>44- 25-01-06</t>
  </si>
  <si>
    <t>115-21-09-93            45 - 25-01-06 (AMP)</t>
  </si>
  <si>
    <t>SANTA BARBARA PIJAO</t>
  </si>
  <si>
    <t>TIMANA</t>
  </si>
  <si>
    <t>140 - 4-12-07</t>
  </si>
  <si>
    <t>CACIQUE YAIMA</t>
  </si>
  <si>
    <t>KALARKA</t>
  </si>
  <si>
    <t>LA UNION</t>
  </si>
  <si>
    <t>PIJAO DE ORO</t>
  </si>
  <si>
    <t>RES 150-19,12,07</t>
  </si>
  <si>
    <t>JOOIN JEB</t>
  </si>
  <si>
    <t>AFILIADA</t>
  </si>
  <si>
    <t>COCALITO</t>
  </si>
  <si>
    <t>0229-26-11-75         48-21.07.83   37-22-07-03 (Unif y amplia)</t>
  </si>
  <si>
    <t>0145-03-08-77        39-21.07.83     37-22-07-03 (Unif y amplia)</t>
  </si>
  <si>
    <t>0027-08-05-84   37-22-07-03 (Unif y amplia)</t>
  </si>
  <si>
    <t>0004-05-02-85   37-22-07-03 (Unif y amplia)</t>
  </si>
  <si>
    <t>0007-05-02-85    37-22-07-03 (Unif y amplia)</t>
  </si>
  <si>
    <t>012-20-05-91  37-22-07-03 (Unif y amplia)</t>
  </si>
  <si>
    <t>0005-05-02-85   37-22-07-03 (Unif y amplia)</t>
  </si>
  <si>
    <t>0031-30-04-86   37-22-07-03 (Unif y amplia)</t>
  </si>
  <si>
    <t>SIMORNA O LA VENADA</t>
  </si>
  <si>
    <t>LA DELFINA (comunidades aizama (Nasa) y Nasa Kiwe (Embera Chami</t>
  </si>
  <si>
    <t>0065-10-10-86   37-22-07-03 (Unif y amplia)</t>
  </si>
  <si>
    <t>0066-10-10-86    37-22-07-03 (Unif y amplia)</t>
  </si>
  <si>
    <t>0067-10-10-86    37-22-07-03 (Unif y amplia)</t>
  </si>
  <si>
    <t>0068-10-10-86    37-22-07-03 (Unif y amplia)</t>
  </si>
  <si>
    <t>0069-10-10-86    37-22-07-03 (Unif y amplia)}</t>
  </si>
  <si>
    <t>0070-10-10-86    37-22-07-03 (Unif y amplia)</t>
  </si>
  <si>
    <t>0085  08-10-86    37-22-07-03 (Unif y amplia)</t>
  </si>
  <si>
    <t>0037-13-05-87    37-22-07-03 (Unif y amplia)</t>
  </si>
  <si>
    <t>SELVA DE MATAVEN (SEJALITO-SAN BENITO)</t>
  </si>
  <si>
    <t>SELVA DE MATAVEN (BARRANQUITO LAGUNA COLORADA)</t>
  </si>
  <si>
    <t>8670 - 27.12.04</t>
  </si>
  <si>
    <t>NATAGAIMA (vereda Velú)</t>
  </si>
  <si>
    <t>CUMARIBO, VICHADA Y PUERTO INIRIDA, GUAINIA</t>
  </si>
  <si>
    <t>PUERTO INIRIDA (SEGÚN DANE EN BARRANCO MINA)</t>
  </si>
  <si>
    <t>PUERTO INIRIDA PUERTO CARREÑO (SEGÚN DANE EN BARRANCO MINA)</t>
  </si>
  <si>
    <t>PUERTO. INIRIDA (SEGÚN DANE EN PUERTO COLOMBIA</t>
  </si>
  <si>
    <t>PUERTO INIRIDA (SEGÚN DANE EN PUERTO COLOMBIA)</t>
  </si>
  <si>
    <t>INSP.POL.CAMPO ALEGRE  (SEGÚN DANE EN PUERTO COLOMBIA)</t>
  </si>
  <si>
    <t>SELVA DE MATAVEN (CAÑO CAVASI)</t>
  </si>
  <si>
    <t>SELVA DE MATAVEN (CAÑOS CUNA TSEPAJIVO-WARRACAÑA)</t>
  </si>
  <si>
    <t>SELVA DE MATAVEN (BAJO RIO VICHADA)</t>
  </si>
  <si>
    <t>SELVA DE MATAVEN</t>
  </si>
  <si>
    <t>SELVA DE MATAVEN (MATAVEN - FRUTA)</t>
  </si>
  <si>
    <t>SELVA DE MATAVEN (ATANA PIRARIAMI)</t>
  </si>
  <si>
    <t>SELVA DE MATAVEN (CAÑO ZAMA)</t>
  </si>
  <si>
    <t>SELVA DE MATAVEN (LAGUNA NEGRA Y CACAO)</t>
  </si>
  <si>
    <t>SELVA DE MATAVEN (LAGUNA ANGUILLA LA MACARENA)</t>
  </si>
  <si>
    <t>SELVA DE MATAVEN (CAÑO BOCON)</t>
  </si>
  <si>
    <t>SELVA DE MATAVEN (YURI)</t>
  </si>
  <si>
    <t>SELVA DE MATAVEN (GIRO)</t>
  </si>
  <si>
    <t>SELVA DE MATAVEN (MOROCOTO -BUENAVISTA-MANAJUARE)</t>
  </si>
  <si>
    <t>SELVA DE MATAVEN (CUMARAL BRAZO AMANAVEN)</t>
  </si>
  <si>
    <t>SELVA DE MATAVEN (BERROCAL AJOTA)</t>
  </si>
  <si>
    <t>COYAIMA (Vereda Yaberco)</t>
  </si>
  <si>
    <t>0211-30-11-78     46-21.07.83</t>
  </si>
  <si>
    <t>0213-14-12-77     53-21.07.83</t>
  </si>
  <si>
    <t>GUAHIBO  SIKUANI</t>
  </si>
  <si>
    <t>GUAHIBO SIKUANI</t>
  </si>
  <si>
    <t>INTEGRADO DEL CHARCO (COMUNIDADES: SAN ANTONIO-LA LAGUNA, SANTA BARBARA, VUELTA DEL MERO Y TAIJITA</t>
  </si>
  <si>
    <t>0089-27-07-82    147-20.12.82</t>
  </si>
  <si>
    <t>O231-26-12-75          62-19.08.87</t>
  </si>
  <si>
    <t>0151-25-08-76           11-13.05.98(conv)</t>
  </si>
  <si>
    <t>G-14-79-10          P-466580</t>
  </si>
  <si>
    <t>G-13-11-24           P-466581</t>
  </si>
  <si>
    <t>EN ESTE DEPARTAMENTO TIENE JURISDICCION EL RESGUARDO INDIGENA SAN JOAQUIN, ASIGNADO AL DEPARTAMENTO DEL CAUCA</t>
  </si>
  <si>
    <t>SAN JOAQUIN</t>
  </si>
  <si>
    <t>011 - 10-04-03</t>
  </si>
  <si>
    <t>1981-30-04-73          9-13.05.98 (CONV)</t>
  </si>
  <si>
    <t>0053-24-04-74           45-21.07.83</t>
  </si>
  <si>
    <t>R-295887               R-420370</t>
  </si>
  <si>
    <t>PUEBLO RICO MISTRATO</t>
  </si>
  <si>
    <t>GITÓ DOCABÚ (11 comunidades)</t>
  </si>
  <si>
    <t>G-139775         206527</t>
  </si>
  <si>
    <t>EMBERA-CHAMI</t>
  </si>
  <si>
    <t>11  28-06-01</t>
  </si>
  <si>
    <t>12  28-06-01</t>
  </si>
  <si>
    <t>EL RESGUARDO SAN JOSE (ANTES DESCANSE) TIENE JURISDICCION EN EL MUNICIPIO DE SANTA ROSA (CAUCA)</t>
  </si>
  <si>
    <t>GUATICA</t>
  </si>
  <si>
    <t>OFI05-15217/3,10,05</t>
  </si>
  <si>
    <t>0212-14-12-77     0003-  25.01.84        22  28-06-01 (amp)</t>
  </si>
  <si>
    <t>051-10-08-89              23  28-06-01 (amp)</t>
  </si>
  <si>
    <t>13  28-06-01</t>
  </si>
  <si>
    <t>094-07-11-89     24 28-06-01(amp)</t>
  </si>
  <si>
    <t>14  28-06-01</t>
  </si>
  <si>
    <t>15  28-06-01</t>
  </si>
  <si>
    <t>16  28-06-01</t>
  </si>
  <si>
    <t>17  28-06-01</t>
  </si>
  <si>
    <t>18  28-06-01</t>
  </si>
  <si>
    <t>19  28-06-01</t>
  </si>
  <si>
    <t>AÑO 2001</t>
  </si>
  <si>
    <t>44  30-11-98</t>
  </si>
  <si>
    <t>GEGORA,QUIPARA,MURANDO,TIRAVENADO Y JUGUADO 5 comunidades)</t>
  </si>
  <si>
    <t>B-637480</t>
  </si>
  <si>
    <t>NATAGAIMA(vereda Pueblo Nuevo)</t>
  </si>
  <si>
    <t>I-606432</t>
  </si>
  <si>
    <t>I-606420</t>
  </si>
  <si>
    <r>
      <t>NATAGAIMA</t>
    </r>
    <r>
      <rPr>
        <sz val="6"/>
        <rFont val="Arial"/>
        <family val="2"/>
      </rPr>
      <t xml:space="preserve">(cabecera mpal, veredas Los angeles, Bateas y Pocharco) </t>
    </r>
  </si>
  <si>
    <r>
      <t>NATAGAIMA (</t>
    </r>
    <r>
      <rPr>
        <sz val="6"/>
        <rFont val="Arial"/>
        <family val="2"/>
      </rPr>
      <t>vereda Imba)</t>
    </r>
  </si>
  <si>
    <t>I-606632</t>
  </si>
  <si>
    <r>
      <t>ORTEGA</t>
    </r>
    <r>
      <rPr>
        <sz val="6"/>
        <rFont val="Arial"/>
        <family val="2"/>
      </rPr>
      <t>(vereda santa lucía)</t>
    </r>
  </si>
  <si>
    <t>I-605984</t>
  </si>
  <si>
    <r>
      <t>ORTEGA</t>
    </r>
    <r>
      <rPr>
        <sz val="6"/>
        <rFont val="Arial"/>
        <family val="2"/>
      </rPr>
      <t>(veredas altozano, vergel, calarma,mesones, Chiquinima y delicias)</t>
    </r>
  </si>
  <si>
    <r>
      <t>ORTEGA</t>
    </r>
    <r>
      <rPr>
        <sz val="6"/>
        <rFont val="Arial"/>
        <family val="2"/>
      </rPr>
      <t>(veredas palermo, guatavita, sortija, el llano y carco urbano)</t>
    </r>
  </si>
  <si>
    <t>48   10-07-86            21 28-06-01 (amp)</t>
  </si>
  <si>
    <r>
      <t>BOJAYA</t>
    </r>
    <r>
      <rPr>
        <sz val="6"/>
        <rFont val="Arial"/>
        <family val="2"/>
      </rPr>
      <t>(corregimiento de Pogue)</t>
    </r>
  </si>
  <si>
    <t>TRAPICHE DEL RIO PEPE (1 comunidad)</t>
  </si>
  <si>
    <r>
      <t xml:space="preserve">OLAYA HERRERA </t>
    </r>
    <r>
      <rPr>
        <sz val="6"/>
        <rFont val="Arial"/>
        <family val="2"/>
      </rPr>
      <t>(veredas la floresta, santa rosa y san francisco)</t>
    </r>
  </si>
  <si>
    <t>DOMINICO-DONDOÑO-APARTADO</t>
  </si>
  <si>
    <t>LANAS (2 COM)</t>
  </si>
  <si>
    <t>200</t>
  </si>
  <si>
    <t>PALMAR DE IMBI</t>
  </si>
  <si>
    <r>
      <t xml:space="preserve">BAJO BAUDO </t>
    </r>
    <r>
      <rPr>
        <sz val="6"/>
        <rFont val="Arial"/>
        <family val="2"/>
      </rPr>
      <t>(inspección policía Belén de Docampadó)</t>
    </r>
  </si>
  <si>
    <r>
      <t>UNA APUCHON (</t>
    </r>
    <r>
      <rPr>
        <sz val="6"/>
        <rFont val="Arial"/>
        <family val="2"/>
      </rPr>
      <t>15 comunidades</t>
    </r>
    <r>
      <rPr>
        <sz val="8"/>
        <rFont val="Arial"/>
        <family val="2"/>
      </rPr>
      <t>)</t>
    </r>
  </si>
  <si>
    <t>COMUNIDAD KARAMBA</t>
  </si>
  <si>
    <t>CONCEPTO INCODER 21.12.07</t>
  </si>
  <si>
    <t>CASTILLA ANONALES</t>
  </si>
  <si>
    <r>
      <t xml:space="preserve">BARBACOAS </t>
    </r>
    <r>
      <rPr>
        <sz val="6"/>
        <rFont val="Arial"/>
        <family val="2"/>
      </rPr>
      <t>(inspección policía Buenavista)</t>
    </r>
  </si>
  <si>
    <r>
      <t>1680 22-08-01</t>
    </r>
    <r>
      <rPr>
        <sz val="6"/>
        <rFont val="Arial"/>
        <family val="2"/>
      </rPr>
      <t>(aclara area</t>
    </r>
    <r>
      <rPr>
        <sz val="8"/>
        <rFont val="Arial"/>
        <family val="2"/>
      </rPr>
      <t>)</t>
    </r>
  </si>
  <si>
    <t>EL CHARCO Y SANTA BARBARA</t>
  </si>
  <si>
    <t>p-466800</t>
  </si>
  <si>
    <t>587-1083</t>
  </si>
  <si>
    <t>TIERRA ALTA</t>
  </si>
  <si>
    <t>36  3-10-00</t>
  </si>
  <si>
    <t>0037-07-05-80(res)       0030  08.05.84(mod)      0063 20.11.84(acl)</t>
  </si>
  <si>
    <r>
      <t>26-19-07-94         3918-8.8.94</t>
    </r>
    <r>
      <rPr>
        <sz val="6"/>
        <rFont val="Arial"/>
        <family val="2"/>
      </rPr>
      <t>(acl.26)</t>
    </r>
  </si>
  <si>
    <t>COYAIMA (Vereda Chenche Agua Fría)</t>
  </si>
  <si>
    <t>COYAIMA (vereda Buenavista)</t>
  </si>
  <si>
    <t>COYAIMA (Vereda Chenche Zaragoza)</t>
  </si>
  <si>
    <t>COYAIMA (Vereda Chenche Buenos Aires)</t>
  </si>
  <si>
    <t>COYAIMA (Vereda Las Palmas)</t>
  </si>
  <si>
    <t>TOTARCO DINDE INDEPENDIENTE</t>
  </si>
  <si>
    <t>COYAIMA (Vereda Tres Esquinas)</t>
  </si>
  <si>
    <t>COYAIMA (Vereda Meche San Cayetano)</t>
  </si>
  <si>
    <t>NATAGAIMA (Casco Urbano)</t>
  </si>
  <si>
    <t>COYAIMA (Vereda totarco Tamarindo)</t>
  </si>
  <si>
    <t>COYAIMA (Vereda totarco Dinde)</t>
  </si>
  <si>
    <r>
      <t xml:space="preserve">IPIALES </t>
    </r>
    <r>
      <rPr>
        <sz val="6"/>
        <rFont val="Arial"/>
        <family val="2"/>
      </rPr>
      <t>(Inspección de Policía Jardines de Sucumbios)</t>
    </r>
  </si>
  <si>
    <t>ITSMINA(litoral de San Juan)</t>
  </si>
  <si>
    <t>ITSMINA(litoral de San Juan) Y BUENAVENTURA</t>
  </si>
  <si>
    <t>SIRENA BERRECUY</t>
  </si>
  <si>
    <r>
      <t>MEDIO BAUDO</t>
    </r>
    <r>
      <rPr>
        <sz val="6"/>
        <rFont val="Arial"/>
        <family val="2"/>
      </rPr>
      <t>(inspección de policía de Pie de Pepé)</t>
    </r>
  </si>
  <si>
    <t>29  24-09-01</t>
  </si>
  <si>
    <t>71-29-08-88               38  24-09-01(ampl)</t>
  </si>
  <si>
    <t>31  24-09-01</t>
  </si>
  <si>
    <t>32  24-09-01</t>
  </si>
  <si>
    <t>CARMEN</t>
  </si>
  <si>
    <t>COMUNIDADES: IQUIACARORA, AYATUINA, ARACTOCBARI, ACDOSARIRA, CORRONCAYRA, ICHIRRINDACAYRA Y PATHUYNA</t>
  </si>
  <si>
    <t>COMUNIDADES: BATROCTRORA, CAXBARINGCAYRA, SAPHADANA Y BRIDICAYRA</t>
  </si>
  <si>
    <t>COMUNIDADES: CRUBUCANINA, ACBABURA, SUERERA, ASACBARINGCAYRA, SHUBACBARINA, YERA Y SACACDU</t>
  </si>
  <si>
    <r>
      <t xml:space="preserve">MOTILON -BARI </t>
    </r>
    <r>
      <rPr>
        <b/>
        <sz val="8"/>
        <rFont val="Arial"/>
        <family val="2"/>
      </rPr>
      <t xml:space="preserve">(1) </t>
    </r>
    <r>
      <rPr>
        <sz val="8"/>
        <rFont val="Arial"/>
        <family val="2"/>
      </rPr>
      <t>(</t>
    </r>
    <r>
      <rPr>
        <sz val="6"/>
        <rFont val="Arial"/>
        <family val="2"/>
      </rPr>
      <t>18 comunidades</t>
    </r>
    <r>
      <rPr>
        <sz val="8"/>
        <rFont val="Arial"/>
        <family val="2"/>
      </rPr>
      <t>)</t>
    </r>
  </si>
  <si>
    <t>CATALAURA</t>
  </si>
</sst>
</file>

<file path=xl/styles.xml><?xml version="1.0" encoding="utf-8"?>
<styleSheet xmlns="http://schemas.openxmlformats.org/spreadsheetml/2006/main">
  <numFmts count="6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0.000"/>
    <numFmt numFmtId="199" formatCode="0.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0.0000"/>
    <numFmt numFmtId="204" formatCode="0.00000"/>
    <numFmt numFmtId="205" formatCode="_(* #,##0_);_(* \(#,##0\);_(* &quot;-&quot;??_);_(@_)"/>
    <numFmt numFmtId="206" formatCode="#,##0.0"/>
    <numFmt numFmtId="207" formatCode="#,##0.000"/>
    <numFmt numFmtId="208" formatCode="#,##0.0000"/>
    <numFmt numFmtId="209" formatCode="#,##0.00000"/>
    <numFmt numFmtId="210" formatCode="0.000000"/>
    <numFmt numFmtId="211" formatCode="0.0000000"/>
    <numFmt numFmtId="212" formatCode="#,##0.000000"/>
    <numFmt numFmtId="213" formatCode="#,##0.0000000"/>
    <numFmt numFmtId="214" formatCode="#,##0.00000000"/>
    <numFmt numFmtId="215" formatCode="#,##0.000000000"/>
    <numFmt numFmtId="216" formatCode="0.00000000"/>
    <numFmt numFmtId="217" formatCode="0.000000000"/>
    <numFmt numFmtId="218" formatCode="0.0000000000"/>
    <numFmt numFmtId="219" formatCode="[$-240A]dddd\,\ dd&quot; de &quot;mmmm&quot; de &quot;yyyy"/>
    <numFmt numFmtId="220" formatCode="_ * #,##0_ ;_ * \-#,##0_ ;_ * &quot;-&quot;??_ ;_ @_ "/>
    <numFmt numFmtId="221" formatCode="d/mm/yyyy;@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Tahoma"/>
      <family val="2"/>
    </font>
    <font>
      <sz val="7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208" fontId="4" fillId="0" borderId="0" xfId="0" applyNumberFormat="1" applyFont="1" applyAlignment="1">
      <alignment horizontal="center"/>
    </xf>
    <xf numFmtId="208" fontId="0" fillId="0" borderId="0" xfId="0" applyNumberFormat="1" applyAlignment="1">
      <alignment/>
    </xf>
    <xf numFmtId="208" fontId="4" fillId="0" borderId="0" xfId="0" applyNumberFormat="1" applyFont="1" applyAlignment="1">
      <alignment/>
    </xf>
    <xf numFmtId="208" fontId="4" fillId="0" borderId="0" xfId="0" applyNumberFormat="1" applyFont="1" applyAlignment="1">
      <alignment horizontal="centerContinuous"/>
    </xf>
    <xf numFmtId="208" fontId="0" fillId="0" borderId="0" xfId="0" applyNumberFormat="1" applyAlignment="1">
      <alignment horizontal="right"/>
    </xf>
    <xf numFmtId="208" fontId="4" fillId="0" borderId="0" xfId="0" applyNumberFormat="1" applyFont="1" applyAlignment="1">
      <alignment horizontal="right"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 horizontal="left"/>
    </xf>
    <xf numFmtId="208" fontId="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205" fontId="4" fillId="0" borderId="0" xfId="48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08" fontId="4" fillId="0" borderId="0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208" fontId="5" fillId="0" borderId="12" xfId="0" applyNumberFormat="1" applyFont="1" applyBorder="1" applyAlignment="1">
      <alignment horizontal="right"/>
    </xf>
    <xf numFmtId="205" fontId="4" fillId="0" borderId="0" xfId="48" applyNumberFormat="1" applyFont="1" applyBorder="1" applyAlignment="1" quotePrefix="1">
      <alignment horizontal="right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5" fontId="5" fillId="0" borderId="11" xfId="48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205" fontId="5" fillId="0" borderId="11" xfId="48" applyNumberFormat="1" applyFont="1" applyBorder="1" applyAlignment="1">
      <alignment horizontal="center"/>
    </xf>
    <xf numFmtId="0" fontId="0" fillId="0" borderId="11" xfId="0" applyBorder="1" applyAlignment="1">
      <alignment/>
    </xf>
    <xf numFmtId="208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208" fontId="5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205" fontId="5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205" fontId="5" fillId="0" borderId="19" xfId="48" applyNumberFormat="1" applyFont="1" applyBorder="1" applyAlignment="1">
      <alignment horizontal="right" vertical="top" wrapText="1"/>
    </xf>
    <xf numFmtId="208" fontId="5" fillId="0" borderId="19" xfId="0" applyNumberFormat="1" applyFont="1" applyBorder="1" applyAlignment="1">
      <alignment horizontal="right" vertical="top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8" fontId="4" fillId="0" borderId="21" xfId="0" applyNumberFormat="1" applyFont="1" applyFill="1" applyBorder="1" applyAlignment="1">
      <alignment horizontal="center"/>
    </xf>
    <xf numFmtId="208" fontId="4" fillId="0" borderId="22" xfId="0" applyNumberFormat="1" applyFont="1" applyFill="1" applyBorder="1" applyAlignment="1">
      <alignment horizontal="center"/>
    </xf>
    <xf numFmtId="208" fontId="4" fillId="0" borderId="22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3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208" fontId="4" fillId="0" borderId="16" xfId="0" applyNumberFormat="1" applyFont="1" applyFill="1" applyBorder="1" applyAlignment="1">
      <alignment horizontal="center"/>
    </xf>
    <xf numFmtId="208" fontId="4" fillId="0" borderId="1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08" fontId="4" fillId="0" borderId="16" xfId="0" applyNumberFormat="1" applyFont="1" applyFill="1" applyBorder="1" applyAlignment="1">
      <alignment horizontal="right"/>
    </xf>
    <xf numFmtId="208" fontId="4" fillId="0" borderId="18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3" xfId="0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4" fillId="0" borderId="13" xfId="0" applyFont="1" applyFill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205" fontId="5" fillId="0" borderId="19" xfId="48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208" fontId="5" fillId="0" borderId="19" xfId="0" applyNumberFormat="1" applyFont="1" applyBorder="1" applyAlignment="1">
      <alignment horizontal="right"/>
    </xf>
    <xf numFmtId="0" fontId="4" fillId="0" borderId="22" xfId="0" applyFont="1" applyFill="1" applyBorder="1" applyAlignment="1" quotePrefix="1">
      <alignment horizontal="center"/>
    </xf>
    <xf numFmtId="0" fontId="0" fillId="0" borderId="11" xfId="0" applyFill="1" applyBorder="1" applyAlignment="1">
      <alignment horizontal="centerContinuous"/>
    </xf>
    <xf numFmtId="0" fontId="1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208" fontId="4" fillId="0" borderId="21" xfId="0" applyNumberFormat="1" applyFont="1" applyFill="1" applyBorder="1" applyAlignment="1" quotePrefix="1">
      <alignment horizontal="center"/>
    </xf>
    <xf numFmtId="0" fontId="4" fillId="0" borderId="0" xfId="0" applyFont="1" applyBorder="1" applyAlignment="1" quotePrefix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14" fontId="4" fillId="0" borderId="14" xfId="0" applyNumberFormat="1" applyFont="1" applyBorder="1" applyAlignment="1">
      <alignment horizontal="center"/>
    </xf>
    <xf numFmtId="208" fontId="5" fillId="0" borderId="11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4" xfId="0" applyFont="1" applyBorder="1" applyAlignment="1">
      <alignment horizontal="justify" vertical="top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5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208" fontId="4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4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right" vertical="center" wrapText="1"/>
    </xf>
    <xf numFmtId="208" fontId="4" fillId="0" borderId="2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08" fontId="4" fillId="0" borderId="14" xfId="0" applyNumberFormat="1" applyFont="1" applyBorder="1" applyAlignment="1">
      <alignment horizontal="right" vertical="top" wrapText="1"/>
    </xf>
    <xf numFmtId="1" fontId="4" fillId="0" borderId="2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208" fontId="4" fillId="0" borderId="14" xfId="48" applyNumberFormat="1" applyFont="1" applyBorder="1" applyAlignment="1">
      <alignment horizontal="right" vertical="center" wrapText="1"/>
    </xf>
    <xf numFmtId="208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 quotePrefix="1">
      <alignment horizontal="left" vertical="top" wrapText="1"/>
    </xf>
    <xf numFmtId="208" fontId="4" fillId="0" borderId="14" xfId="0" applyNumberFormat="1" applyFont="1" applyBorder="1" applyAlignment="1" quotePrefix="1">
      <alignment horizontal="right" vertical="center" wrapText="1"/>
    </xf>
    <xf numFmtId="0" fontId="4" fillId="0" borderId="14" xfId="0" applyFont="1" applyBorder="1" applyAlignment="1" quotePrefix="1">
      <alignment horizontal="right" vertical="center"/>
    </xf>
    <xf numFmtId="0" fontId="0" fillId="0" borderId="14" xfId="0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14" fontId="4" fillId="0" borderId="14" xfId="0" applyNumberFormat="1" applyFont="1" applyBorder="1" applyAlignment="1">
      <alignment horizontal="left" vertical="top" wrapText="1"/>
    </xf>
    <xf numFmtId="208" fontId="4" fillId="0" borderId="14" xfId="0" applyNumberFormat="1" applyFont="1" applyFill="1" applyBorder="1" applyAlignment="1">
      <alignment horizontal="right" vertical="center" wrapText="1"/>
    </xf>
    <xf numFmtId="17" fontId="4" fillId="0" borderId="14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right" vertical="center" wrapText="1"/>
    </xf>
    <xf numFmtId="208" fontId="4" fillId="0" borderId="26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>
      <alignment horizontal="justify" vertical="top"/>
    </xf>
    <xf numFmtId="3" fontId="4" fillId="0" borderId="25" xfId="0" applyNumberFormat="1" applyFont="1" applyBorder="1" applyAlignment="1">
      <alignment horizontal="right" vertical="center"/>
    </xf>
    <xf numFmtId="208" fontId="4" fillId="0" borderId="25" xfId="0" applyNumberFormat="1" applyFont="1" applyBorder="1" applyAlignment="1">
      <alignment horizontal="right" vertical="center"/>
    </xf>
    <xf numFmtId="0" fontId="4" fillId="0" borderId="14" xfId="0" applyFont="1" applyBorder="1" applyAlignment="1" quotePrefix="1">
      <alignment horizontal="left"/>
    </xf>
    <xf numFmtId="0" fontId="6" fillId="0" borderId="14" xfId="0" applyFont="1" applyBorder="1" applyAlignment="1" quotePrefix="1">
      <alignment horizontal="justify" vertical="top"/>
    </xf>
    <xf numFmtId="0" fontId="4" fillId="0" borderId="14" xfId="0" applyFont="1" applyBorder="1" applyAlignment="1">
      <alignment horizontal="justify" vertical="top"/>
    </xf>
    <xf numFmtId="208" fontId="4" fillId="0" borderId="14" xfId="48" applyNumberFormat="1" applyFont="1" applyBorder="1" applyAlignment="1">
      <alignment horizontal="right" vertical="center"/>
    </xf>
    <xf numFmtId="0" fontId="4" fillId="0" borderId="14" xfId="0" applyFont="1" applyBorder="1" applyAlignment="1" quotePrefix="1">
      <alignment horizontal="justify" vertical="top"/>
    </xf>
    <xf numFmtId="0" fontId="4" fillId="0" borderId="14" xfId="0" applyFont="1" applyBorder="1" applyAlignment="1">
      <alignment/>
    </xf>
    <xf numFmtId="208" fontId="4" fillId="0" borderId="14" xfId="0" applyNumberFormat="1" applyFont="1" applyBorder="1" applyAlignment="1" quotePrefix="1">
      <alignment horizontal="right" vertical="center"/>
    </xf>
    <xf numFmtId="0" fontId="0" fillId="0" borderId="14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 horizontal="right" vertical="center"/>
    </xf>
    <xf numFmtId="208" fontId="4" fillId="0" borderId="26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 quotePrefix="1">
      <alignment horizontal="right" vertical="center"/>
    </xf>
    <xf numFmtId="0" fontId="0" fillId="0" borderId="18" xfId="0" applyBorder="1" applyAlignment="1">
      <alignment/>
    </xf>
    <xf numFmtId="0" fontId="4" fillId="0" borderId="25" xfId="0" applyFont="1" applyBorder="1" applyAlignment="1" quotePrefix="1">
      <alignment horizontal="left"/>
    </xf>
    <xf numFmtId="0" fontId="4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right"/>
    </xf>
    <xf numFmtId="208" fontId="4" fillId="0" borderId="25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/>
    </xf>
    <xf numFmtId="208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 quotePrefix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208" fontId="0" fillId="0" borderId="26" xfId="0" applyNumberForma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208" fontId="4" fillId="0" borderId="14" xfId="0" applyNumberFormat="1" applyFont="1" applyBorder="1" applyAlignment="1">
      <alignment horizontal="right" wrapText="1"/>
    </xf>
    <xf numFmtId="0" fontId="4" fillId="0" borderId="25" xfId="0" applyFont="1" applyBorder="1" applyAlignment="1" quotePrefix="1">
      <alignment horizontal="justify" vertical="top"/>
    </xf>
    <xf numFmtId="208" fontId="4" fillId="0" borderId="14" xfId="0" applyNumberFormat="1" applyFont="1" applyBorder="1" applyAlignment="1" quotePrefix="1">
      <alignment horizontal="right"/>
    </xf>
    <xf numFmtId="208" fontId="4" fillId="0" borderId="14" xfId="0" applyNumberFormat="1" applyFont="1" applyBorder="1" applyAlignment="1" quotePrefix="1">
      <alignment horizontal="right" vertical="top" wrapText="1"/>
    </xf>
    <xf numFmtId="17" fontId="4" fillId="0" borderId="14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208" fontId="4" fillId="0" borderId="26" xfId="0" applyNumberFormat="1" applyFont="1" applyBorder="1" applyAlignment="1">
      <alignment horizontal="right"/>
    </xf>
    <xf numFmtId="0" fontId="4" fillId="0" borderId="25" xfId="0" applyFont="1" applyBorder="1" applyAlignment="1">
      <alignment horizontal="justify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3" fontId="4" fillId="0" borderId="25" xfId="0" applyNumberFormat="1" applyFont="1" applyBorder="1" applyAlignment="1" quotePrefix="1">
      <alignment horizontal="right" vertical="center"/>
    </xf>
    <xf numFmtId="0" fontId="4" fillId="0" borderId="25" xfId="0" applyFont="1" applyBorder="1" applyAlignment="1">
      <alignment horizontal="right" vertical="center"/>
    </xf>
    <xf numFmtId="208" fontId="4" fillId="0" borderId="25" xfId="0" applyNumberFormat="1" applyFont="1" applyBorder="1" applyAlignment="1" quotePrefix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17" fontId="4" fillId="0" borderId="14" xfId="0" applyNumberFormat="1" applyFont="1" applyBorder="1" applyAlignment="1">
      <alignment horizontal="justify" vertical="top" wrapText="1"/>
    </xf>
    <xf numFmtId="205" fontId="4" fillId="0" borderId="25" xfId="48" applyNumberFormat="1" applyFont="1" applyBorder="1" applyAlignment="1">
      <alignment horizontal="right"/>
    </xf>
    <xf numFmtId="205" fontId="4" fillId="0" borderId="14" xfId="48" applyNumberFormat="1" applyFont="1" applyBorder="1" applyAlignment="1">
      <alignment horizontal="right"/>
    </xf>
    <xf numFmtId="205" fontId="4" fillId="0" borderId="26" xfId="48" applyNumberFormat="1" applyFont="1" applyBorder="1" applyAlignment="1">
      <alignment horizontal="right"/>
    </xf>
    <xf numFmtId="0" fontId="4" fillId="0" borderId="25" xfId="0" applyFont="1" applyBorder="1" applyAlignment="1" quotePrefix="1">
      <alignment horizontal="center"/>
    </xf>
    <xf numFmtId="205" fontId="4" fillId="0" borderId="25" xfId="48" applyNumberFormat="1" applyFont="1" applyBorder="1" applyAlignment="1" quotePrefix="1">
      <alignment horizontal="right" vertical="center"/>
    </xf>
    <xf numFmtId="0" fontId="4" fillId="0" borderId="25" xfId="0" applyFont="1" applyBorder="1" applyAlignment="1" quotePrefix="1">
      <alignment horizontal="right" vertical="center"/>
    </xf>
    <xf numFmtId="201" fontId="4" fillId="0" borderId="25" xfId="48" applyNumberFormat="1" applyFont="1" applyBorder="1" applyAlignment="1" quotePrefix="1">
      <alignment horizontal="right" vertical="center"/>
    </xf>
    <xf numFmtId="0" fontId="7" fillId="0" borderId="14" xfId="0" applyFont="1" applyBorder="1" applyAlignment="1" quotePrefix="1">
      <alignment horizontal="justify" vertical="top"/>
    </xf>
    <xf numFmtId="205" fontId="4" fillId="0" borderId="14" xfId="48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 quotePrefix="1">
      <alignment horizontal="left" vertical="top"/>
    </xf>
    <xf numFmtId="3" fontId="4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 quotePrefix="1">
      <alignment horizontal="left" vertical="top" wrapText="1"/>
    </xf>
    <xf numFmtId="0" fontId="0" fillId="0" borderId="26" xfId="0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208" fontId="0" fillId="0" borderId="26" xfId="0" applyNumberFormat="1" applyBorder="1" applyAlignment="1">
      <alignment horizontal="right" vertical="center"/>
    </xf>
    <xf numFmtId="0" fontId="4" fillId="0" borderId="14" xfId="0" applyFont="1" applyBorder="1" applyAlignment="1" quotePrefix="1">
      <alignment horizontal="center" vertical="top" wrapText="1"/>
    </xf>
    <xf numFmtId="1" fontId="4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justify" vertical="top"/>
    </xf>
    <xf numFmtId="1" fontId="4" fillId="0" borderId="14" xfId="0" applyNumberFormat="1" applyFont="1" applyBorder="1" applyAlignment="1" quotePrefix="1">
      <alignment horizontal="right" vertical="center"/>
    </xf>
    <xf numFmtId="0" fontId="7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/>
    </xf>
    <xf numFmtId="3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208" fontId="4" fillId="0" borderId="25" xfId="0" applyNumberFormat="1" applyFont="1" applyBorder="1" applyAlignment="1" quotePrefix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0" fontId="4" fillId="0" borderId="14" xfId="0" applyFont="1" applyBorder="1" applyAlignment="1" quotePrefix="1">
      <alignment horizontal="justify" vertical="top" wrapText="1"/>
    </xf>
    <xf numFmtId="0" fontId="0" fillId="0" borderId="26" xfId="0" applyBorder="1" applyAlignment="1">
      <alignment horizontal="justify" vertical="top"/>
    </xf>
    <xf numFmtId="205" fontId="5" fillId="0" borderId="0" xfId="0" applyNumberFormat="1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justify" vertical="top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right" vertical="center"/>
    </xf>
    <xf numFmtId="208" fontId="4" fillId="0" borderId="27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15" fontId="4" fillId="0" borderId="27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17" fontId="4" fillId="0" borderId="27" xfId="0" applyNumberFormat="1" applyFont="1" applyBorder="1" applyAlignment="1">
      <alignment horizontal="left" vertical="top" wrapText="1"/>
    </xf>
    <xf numFmtId="1" fontId="4" fillId="0" borderId="27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208" fontId="4" fillId="0" borderId="27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/>
    </xf>
    <xf numFmtId="208" fontId="4" fillId="0" borderId="27" xfId="0" applyNumberFormat="1" applyFont="1" applyBorder="1" applyAlignment="1">
      <alignment horizontal="right"/>
    </xf>
    <xf numFmtId="0" fontId="4" fillId="0" borderId="16" xfId="0" applyFont="1" applyFill="1" applyBorder="1" applyAlignment="1" quotePrefix="1">
      <alignment horizontal="justify" vertical="top"/>
    </xf>
    <xf numFmtId="0" fontId="4" fillId="0" borderId="18" xfId="0" applyFont="1" applyFill="1" applyBorder="1" applyAlignment="1" quotePrefix="1">
      <alignment horizontal="justify" vertical="top"/>
    </xf>
    <xf numFmtId="0" fontId="4" fillId="0" borderId="2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6" fillId="0" borderId="14" xfId="0" applyFont="1" applyBorder="1" applyAlignment="1">
      <alignment horizontal="left"/>
    </xf>
    <xf numFmtId="205" fontId="5" fillId="0" borderId="12" xfId="48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4" fillId="0" borderId="29" xfId="0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0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vertical="top"/>
    </xf>
    <xf numFmtId="0" fontId="4" fillId="0" borderId="27" xfId="0" applyFont="1" applyFill="1" applyBorder="1" applyAlignment="1">
      <alignment horizontal="left"/>
    </xf>
    <xf numFmtId="0" fontId="6" fillId="0" borderId="27" xfId="0" applyFont="1" applyBorder="1" applyAlignment="1">
      <alignment horizontal="justify" vertical="top"/>
    </xf>
    <xf numFmtId="208" fontId="4" fillId="0" borderId="27" xfId="0" applyNumberFormat="1" applyFont="1" applyBorder="1" applyAlignment="1" quotePrefix="1">
      <alignment horizontal="right"/>
    </xf>
    <xf numFmtId="15" fontId="8" fillId="0" borderId="27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 vertical="justify"/>
    </xf>
    <xf numFmtId="208" fontId="0" fillId="0" borderId="14" xfId="0" applyNumberFormat="1" applyBorder="1" applyAlignment="1">
      <alignment/>
    </xf>
    <xf numFmtId="3" fontId="4" fillId="0" borderId="14" xfId="0" applyNumberFormat="1" applyFont="1" applyBorder="1" applyAlignment="1">
      <alignment vertical="justify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 wrapText="1"/>
    </xf>
    <xf numFmtId="208" fontId="4" fillId="0" borderId="27" xfId="0" applyNumberFormat="1" applyFont="1" applyFill="1" applyBorder="1" applyAlignment="1">
      <alignment horizontal="center"/>
    </xf>
    <xf numFmtId="208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 vertical="top" wrapText="1"/>
    </xf>
    <xf numFmtId="17" fontId="4" fillId="0" borderId="24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4" fillId="0" borderId="0" xfId="0" applyNumberFormat="1" applyFont="1" applyAlignment="1">
      <alignment horizontal="justify" vertical="top"/>
    </xf>
    <xf numFmtId="1" fontId="4" fillId="0" borderId="0" xfId="0" applyNumberFormat="1" applyFont="1" applyAlignment="1">
      <alignment vertical="justify"/>
    </xf>
    <xf numFmtId="3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208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left"/>
    </xf>
    <xf numFmtId="208" fontId="4" fillId="0" borderId="14" xfId="0" applyNumberFormat="1" applyFont="1" applyBorder="1" applyAlignment="1">
      <alignment/>
    </xf>
    <xf numFmtId="0" fontId="7" fillId="0" borderId="0" xfId="0" applyFont="1" applyAlignment="1">
      <alignment horizontal="justify" vertical="top"/>
    </xf>
    <xf numFmtId="3" fontId="4" fillId="0" borderId="0" xfId="0" applyNumberFormat="1" applyFont="1" applyAlignment="1">
      <alignment horizontal="right"/>
    </xf>
    <xf numFmtId="0" fontId="7" fillId="0" borderId="27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0" fontId="5" fillId="0" borderId="27" xfId="0" applyFont="1" applyBorder="1" applyAlignment="1">
      <alignment horizontal="justify" vertical="top"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05" fontId="5" fillId="0" borderId="19" xfId="48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205" fontId="5" fillId="0" borderId="11" xfId="48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5" fillId="0" borderId="12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right"/>
    </xf>
    <xf numFmtId="220" fontId="4" fillId="0" borderId="0" xfId="48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0" fillId="0" borderId="27" xfId="0" applyBorder="1" applyAlignment="1">
      <alignment/>
    </xf>
    <xf numFmtId="0" fontId="4" fillId="0" borderId="27" xfId="0" applyFont="1" applyFill="1" applyBorder="1" applyAlignment="1">
      <alignment/>
    </xf>
    <xf numFmtId="0" fontId="4" fillId="0" borderId="32" xfId="0" applyFont="1" applyBorder="1" applyAlignment="1" quotePrefix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205" fontId="5" fillId="0" borderId="22" xfId="48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" fontId="4" fillId="0" borderId="27" xfId="0" applyNumberFormat="1" applyFont="1" applyBorder="1" applyAlignment="1" quotePrefix="1">
      <alignment horizontal="right" vertical="center"/>
    </xf>
    <xf numFmtId="0" fontId="4" fillId="0" borderId="33" xfId="0" applyFont="1" applyBorder="1" applyAlignment="1" quotePrefix="1">
      <alignment horizontal="right" vertical="center"/>
    </xf>
    <xf numFmtId="0" fontId="7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208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205" fontId="5" fillId="0" borderId="11" xfId="48" applyNumberFormat="1" applyFont="1" applyBorder="1" applyAlignment="1">
      <alignment horizontal="center"/>
    </xf>
    <xf numFmtId="208" fontId="5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justify" vertical="top" wrapText="1"/>
    </xf>
    <xf numFmtId="0" fontId="4" fillId="0" borderId="21" xfId="0" applyFont="1" applyFill="1" applyBorder="1" applyAlignment="1" quotePrefix="1">
      <alignment/>
    </xf>
    <xf numFmtId="0" fontId="4" fillId="0" borderId="22" xfId="0" applyFont="1" applyFill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 quotePrefix="1">
      <alignment vertical="top"/>
    </xf>
    <xf numFmtId="0" fontId="4" fillId="0" borderId="14" xfId="0" applyFont="1" applyBorder="1" applyAlignment="1">
      <alignment vertical="top"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27" xfId="0" applyFont="1" applyFill="1" applyBorder="1" applyAlignment="1">
      <alignment horizontal="justify" vertical="top"/>
    </xf>
    <xf numFmtId="0" fontId="4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17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14" fontId="0" fillId="0" borderId="14" xfId="0" applyNumberFormat="1" applyBorder="1" applyAlignment="1">
      <alignment/>
    </xf>
    <xf numFmtId="0" fontId="4" fillId="0" borderId="27" xfId="0" applyFont="1" applyBorder="1" applyAlignment="1">
      <alignment horizontal="left" wrapText="1"/>
    </xf>
    <xf numFmtId="15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horizontal="center" wrapText="1"/>
    </xf>
    <xf numFmtId="17" fontId="4" fillId="0" borderId="27" xfId="0" applyNumberFormat="1" applyFont="1" applyBorder="1" applyAlignment="1">
      <alignment horizontal="left"/>
    </xf>
    <xf numFmtId="0" fontId="0" fillId="0" borderId="35" xfId="0" applyBorder="1" applyAlignment="1">
      <alignment horizontal="right"/>
    </xf>
    <xf numFmtId="221" fontId="4" fillId="0" borderId="14" xfId="0" applyNumberFormat="1" applyFont="1" applyBorder="1" applyAlignment="1">
      <alignment/>
    </xf>
    <xf numFmtId="14" fontId="4" fillId="0" borderId="14" xfId="0" applyNumberFormat="1" applyFont="1" applyBorder="1" applyAlignment="1">
      <alignment horizontal="left"/>
    </xf>
    <xf numFmtId="221" fontId="4" fillId="0" borderId="14" xfId="0" applyNumberFormat="1" applyFont="1" applyBorder="1" applyAlignment="1">
      <alignment/>
    </xf>
    <xf numFmtId="221" fontId="0" fillId="0" borderId="14" xfId="0" applyNumberFormat="1" applyBorder="1" applyAlignment="1">
      <alignment/>
    </xf>
    <xf numFmtId="14" fontId="1" fillId="0" borderId="14" xfId="0" applyNumberFormat="1" applyFont="1" applyBorder="1" applyAlignment="1">
      <alignment/>
    </xf>
    <xf numFmtId="1" fontId="4" fillId="0" borderId="31" xfId="0" applyNumberFormat="1" applyFont="1" applyFill="1" applyBorder="1" applyAlignment="1">
      <alignment vertical="justify"/>
    </xf>
    <xf numFmtId="0" fontId="4" fillId="0" borderId="31" xfId="0" applyFont="1" applyFill="1" applyBorder="1" applyAlignment="1">
      <alignment horizontal="left"/>
    </xf>
    <xf numFmtId="14" fontId="0" fillId="0" borderId="0" xfId="0" applyNumberFormat="1" applyAlignment="1">
      <alignment/>
    </xf>
    <xf numFmtId="22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justify" vertical="top"/>
    </xf>
    <xf numFmtId="14" fontId="0" fillId="0" borderId="14" xfId="0" applyNumberFormat="1" applyBorder="1" applyAlignment="1">
      <alignment horizontal="justify"/>
    </xf>
    <xf numFmtId="0" fontId="4" fillId="0" borderId="14" xfId="0" applyFont="1" applyBorder="1" applyAlignment="1">
      <alignment horizontal="justify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zoomScalePageLayoutView="0" workbookViewId="0" topLeftCell="A1">
      <pane ySplit="6" topLeftCell="BM54" activePane="bottomLeft" state="frozen"/>
      <selection pane="topLeft" activeCell="A1" sqref="A1"/>
      <selection pane="bottomLeft" activeCell="B61" sqref="B61"/>
    </sheetView>
  </sheetViews>
  <sheetFormatPr defaultColWidth="11.421875" defaultRowHeight="12.75"/>
  <cols>
    <col min="1" max="1" width="9.28125" style="0" customWidth="1"/>
    <col min="2" max="2" width="24.00390625" style="0" customWidth="1"/>
    <col min="3" max="3" width="16.28125" style="110" customWidth="1"/>
    <col min="4" max="4" width="13.00390625" style="110" customWidth="1"/>
    <col min="5" max="5" width="15.8515625" style="326" customWidth="1"/>
    <col min="6" max="6" width="12.140625" style="0" customWidth="1"/>
    <col min="7" max="7" width="9.00390625" style="0" bestFit="1" customWidth="1"/>
    <col min="8" max="8" width="7.7109375" style="0" bestFit="1" customWidth="1"/>
    <col min="9" max="9" width="11.7109375" style="12" customWidth="1"/>
    <col min="10" max="10" width="8.57421875" style="12" bestFit="1" customWidth="1"/>
    <col min="11" max="11" width="8.421875" style="20" bestFit="1" customWidth="1"/>
    <col min="12" max="14" width="8.421875" style="0" bestFit="1" customWidth="1"/>
  </cols>
  <sheetData>
    <row r="1" spans="1:17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1"/>
      <c r="N1" s="1"/>
      <c r="O1" s="1"/>
      <c r="P1" s="1"/>
      <c r="Q1" s="1"/>
    </row>
    <row r="2" spans="1:17" ht="12.7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1"/>
      <c r="N2" s="1"/>
      <c r="O2" s="1"/>
      <c r="P2" s="1"/>
      <c r="Q2" s="1"/>
    </row>
    <row r="3" spans="1:17" ht="12.75">
      <c r="A3" s="407" t="s">
        <v>1655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1"/>
      <c r="N3" s="1"/>
      <c r="O3" s="1"/>
      <c r="P3" s="1"/>
      <c r="Q3" s="1"/>
    </row>
    <row r="4" spans="1:17" ht="12.7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9"/>
      <c r="M4" s="9"/>
      <c r="N4" s="9"/>
      <c r="O4" s="1"/>
      <c r="P4" s="1"/>
      <c r="Q4" s="1"/>
    </row>
    <row r="5" spans="1:17" s="58" customFormat="1" ht="12.75">
      <c r="A5" s="67" t="s">
        <v>244</v>
      </c>
      <c r="B5" s="69" t="s">
        <v>371</v>
      </c>
      <c r="C5" s="112" t="s">
        <v>246</v>
      </c>
      <c r="D5" s="112" t="s">
        <v>248</v>
      </c>
      <c r="E5" s="404" t="s">
        <v>249</v>
      </c>
      <c r="F5" s="405"/>
      <c r="G5" s="404" t="s">
        <v>373</v>
      </c>
      <c r="H5" s="405"/>
      <c r="I5" s="73" t="s">
        <v>429</v>
      </c>
      <c r="J5" s="73" t="s">
        <v>1553</v>
      </c>
      <c r="K5" s="73" t="s">
        <v>1553</v>
      </c>
      <c r="L5" s="73" t="s">
        <v>1553</v>
      </c>
      <c r="M5" s="73" t="s">
        <v>1553</v>
      </c>
      <c r="N5" s="73" t="s">
        <v>1553</v>
      </c>
      <c r="O5" s="57"/>
      <c r="P5" s="57"/>
      <c r="Q5" s="57"/>
    </row>
    <row r="6" spans="1:17" s="58" customFormat="1" ht="13.5" thickBot="1">
      <c r="A6" s="68"/>
      <c r="B6" s="68" t="s">
        <v>254</v>
      </c>
      <c r="C6" s="113"/>
      <c r="D6" s="113"/>
      <c r="E6" s="66" t="s">
        <v>255</v>
      </c>
      <c r="F6" s="68" t="s">
        <v>250</v>
      </c>
      <c r="G6" s="70" t="s">
        <v>251</v>
      </c>
      <c r="H6" s="70" t="s">
        <v>252</v>
      </c>
      <c r="I6" s="74"/>
      <c r="J6" s="74" t="s">
        <v>1498</v>
      </c>
      <c r="K6" s="74" t="s">
        <v>2108</v>
      </c>
      <c r="L6" s="74" t="s">
        <v>1800</v>
      </c>
      <c r="M6" s="74" t="s">
        <v>120</v>
      </c>
      <c r="N6" s="74" t="s">
        <v>593</v>
      </c>
      <c r="O6" s="57"/>
      <c r="P6" s="57"/>
      <c r="Q6" s="57"/>
    </row>
    <row r="7" spans="1:17" s="58" customFormat="1" ht="22.5">
      <c r="A7" s="318">
        <v>1</v>
      </c>
      <c r="B7" s="293" t="s">
        <v>1293</v>
      </c>
      <c r="C7" s="293" t="s">
        <v>1371</v>
      </c>
      <c r="D7" s="293" t="s">
        <v>1292</v>
      </c>
      <c r="E7" s="293" t="s">
        <v>1970</v>
      </c>
      <c r="F7" s="293" t="s">
        <v>1971</v>
      </c>
      <c r="G7" s="294">
        <v>170</v>
      </c>
      <c r="H7" s="294">
        <v>34</v>
      </c>
      <c r="I7" s="296">
        <v>2343.5558</v>
      </c>
      <c r="J7" s="297">
        <v>338</v>
      </c>
      <c r="K7" s="297">
        <v>338</v>
      </c>
      <c r="L7" s="297">
        <v>338</v>
      </c>
      <c r="M7" s="297">
        <v>338</v>
      </c>
      <c r="N7" s="297">
        <v>338</v>
      </c>
      <c r="O7" s="57"/>
      <c r="P7" s="57"/>
      <c r="Q7" s="57"/>
    </row>
    <row r="8" spans="1:17" s="58" customFormat="1" ht="22.5">
      <c r="A8" s="318">
        <v>1</v>
      </c>
      <c r="B8" s="298" t="s">
        <v>1288</v>
      </c>
      <c r="C8" s="293" t="s">
        <v>1371</v>
      </c>
      <c r="D8" s="293" t="s">
        <v>1289</v>
      </c>
      <c r="E8" s="293" t="s">
        <v>1788</v>
      </c>
      <c r="F8" s="300" t="s">
        <v>1790</v>
      </c>
      <c r="G8" s="294">
        <v>63</v>
      </c>
      <c r="H8" s="294">
        <v>16</v>
      </c>
      <c r="I8" s="296">
        <v>980</v>
      </c>
      <c r="J8" s="297">
        <v>210</v>
      </c>
      <c r="K8" s="297">
        <v>210</v>
      </c>
      <c r="L8" s="297">
        <v>210</v>
      </c>
      <c r="M8" s="297">
        <v>210</v>
      </c>
      <c r="N8" s="297">
        <v>210</v>
      </c>
      <c r="O8" s="57"/>
      <c r="P8" s="57"/>
      <c r="Q8" s="57"/>
    </row>
    <row r="9" spans="1:17" ht="22.5">
      <c r="A9" s="301">
        <v>1</v>
      </c>
      <c r="B9" s="130" t="s">
        <v>27</v>
      </c>
      <c r="C9" s="130" t="s">
        <v>26</v>
      </c>
      <c r="D9" s="130" t="s">
        <v>1341</v>
      </c>
      <c r="E9" s="299" t="s">
        <v>1739</v>
      </c>
      <c r="F9" s="131"/>
      <c r="G9" s="132">
        <v>66</v>
      </c>
      <c r="H9" s="132">
        <v>13</v>
      </c>
      <c r="I9" s="133">
        <v>4499.87</v>
      </c>
      <c r="J9" s="134"/>
      <c r="K9" s="134">
        <v>66</v>
      </c>
      <c r="L9" s="134">
        <v>66</v>
      </c>
      <c r="M9" s="134">
        <v>65</v>
      </c>
      <c r="N9" s="134">
        <v>65</v>
      </c>
      <c r="O9" s="1"/>
      <c r="P9" s="1"/>
      <c r="Q9" s="1"/>
    </row>
    <row r="10" spans="1:17" ht="19.5">
      <c r="A10" s="135">
        <v>1</v>
      </c>
      <c r="B10" s="136" t="s">
        <v>30</v>
      </c>
      <c r="C10" s="136" t="s">
        <v>29</v>
      </c>
      <c r="D10" s="136" t="s">
        <v>1341</v>
      </c>
      <c r="E10" s="150" t="s">
        <v>1742</v>
      </c>
      <c r="F10" s="135"/>
      <c r="G10" s="139">
        <v>49</v>
      </c>
      <c r="H10" s="139">
        <v>8</v>
      </c>
      <c r="I10" s="141">
        <v>270.4</v>
      </c>
      <c r="J10" s="124"/>
      <c r="K10" s="124">
        <v>49</v>
      </c>
      <c r="L10" s="124">
        <v>49</v>
      </c>
      <c r="M10" s="124">
        <v>49</v>
      </c>
      <c r="N10" s="124">
        <v>48</v>
      </c>
      <c r="O10" s="1"/>
      <c r="P10" s="1"/>
      <c r="Q10" s="1"/>
    </row>
    <row r="11" spans="1:17" ht="22.5">
      <c r="A11" s="135">
        <v>1</v>
      </c>
      <c r="B11" s="142" t="s">
        <v>1642</v>
      </c>
      <c r="C11" s="136" t="s">
        <v>1334</v>
      </c>
      <c r="D11" s="136" t="s">
        <v>386</v>
      </c>
      <c r="E11" s="136" t="s">
        <v>1382</v>
      </c>
      <c r="F11" s="135"/>
      <c r="G11" s="139">
        <v>193</v>
      </c>
      <c r="H11" s="139">
        <v>40</v>
      </c>
      <c r="I11" s="141">
        <v>9850</v>
      </c>
      <c r="J11" s="124">
        <v>420</v>
      </c>
      <c r="K11" s="124">
        <v>420</v>
      </c>
      <c r="L11" s="124">
        <v>426</v>
      </c>
      <c r="M11" s="124">
        <v>428</v>
      </c>
      <c r="N11" s="124">
        <v>431</v>
      </c>
      <c r="O11" s="1"/>
      <c r="P11" s="1"/>
      <c r="Q11" s="1"/>
    </row>
    <row r="12" spans="1:17" ht="30.75">
      <c r="A12" s="146">
        <v>1</v>
      </c>
      <c r="B12" s="136" t="s">
        <v>31</v>
      </c>
      <c r="C12" s="136" t="s">
        <v>1334</v>
      </c>
      <c r="D12" s="136" t="s">
        <v>386</v>
      </c>
      <c r="E12" s="136" t="s">
        <v>1481</v>
      </c>
      <c r="F12" s="135"/>
      <c r="G12" s="139">
        <v>123</v>
      </c>
      <c r="H12" s="139">
        <v>26</v>
      </c>
      <c r="I12" s="141">
        <v>6019.92</v>
      </c>
      <c r="J12" s="124">
        <v>123</v>
      </c>
      <c r="K12" s="124">
        <v>123</v>
      </c>
      <c r="L12" s="124">
        <v>125</v>
      </c>
      <c r="M12" s="124">
        <v>126</v>
      </c>
      <c r="N12" s="124">
        <v>127</v>
      </c>
      <c r="O12" s="1"/>
      <c r="P12" s="1"/>
      <c r="Q12" s="1"/>
    </row>
    <row r="13" spans="1:17" ht="22.5">
      <c r="A13" s="146">
        <v>1</v>
      </c>
      <c r="B13" s="136" t="s">
        <v>2126</v>
      </c>
      <c r="C13" s="136" t="s">
        <v>1334</v>
      </c>
      <c r="D13" s="136" t="s">
        <v>386</v>
      </c>
      <c r="E13" s="136" t="s">
        <v>1420</v>
      </c>
      <c r="F13" s="135"/>
      <c r="G13" s="139">
        <v>268</v>
      </c>
      <c r="H13" s="139">
        <v>58</v>
      </c>
      <c r="I13" s="141">
        <v>6610</v>
      </c>
      <c r="J13" s="124">
        <v>278</v>
      </c>
      <c r="K13" s="124">
        <v>278</v>
      </c>
      <c r="L13" s="124">
        <v>282</v>
      </c>
      <c r="M13" s="124">
        <v>284</v>
      </c>
      <c r="N13" s="124">
        <v>285</v>
      </c>
      <c r="O13" s="1"/>
      <c r="P13" s="1"/>
      <c r="Q13" s="1"/>
    </row>
    <row r="14" spans="1:17" ht="12.75">
      <c r="A14" s="146">
        <v>1</v>
      </c>
      <c r="B14" s="136" t="s">
        <v>1460</v>
      </c>
      <c r="C14" s="136" t="s">
        <v>1334</v>
      </c>
      <c r="D14" s="136" t="s">
        <v>386</v>
      </c>
      <c r="E14" s="136" t="s">
        <v>1461</v>
      </c>
      <c r="F14" s="135"/>
      <c r="G14" s="139">
        <v>149</v>
      </c>
      <c r="H14" s="139">
        <v>27</v>
      </c>
      <c r="I14" s="141">
        <v>2119</v>
      </c>
      <c r="J14" s="124">
        <v>149</v>
      </c>
      <c r="K14" s="124">
        <v>149</v>
      </c>
      <c r="L14" s="124">
        <v>151</v>
      </c>
      <c r="M14" s="124">
        <v>152</v>
      </c>
      <c r="N14" s="124">
        <v>153</v>
      </c>
      <c r="O14" s="1"/>
      <c r="P14" s="1"/>
      <c r="Q14" s="1"/>
    </row>
    <row r="15" spans="1:17" ht="22.5">
      <c r="A15" s="135">
        <v>1</v>
      </c>
      <c r="B15" s="136" t="s">
        <v>972</v>
      </c>
      <c r="C15" s="136" t="s">
        <v>1334</v>
      </c>
      <c r="D15" s="136" t="s">
        <v>386</v>
      </c>
      <c r="E15" s="136" t="s">
        <v>1372</v>
      </c>
      <c r="F15" s="135"/>
      <c r="G15" s="139">
        <v>411</v>
      </c>
      <c r="H15" s="139">
        <v>88</v>
      </c>
      <c r="I15" s="141">
        <v>22365</v>
      </c>
      <c r="J15" s="124">
        <v>715</v>
      </c>
      <c r="K15" s="124">
        <v>715</v>
      </c>
      <c r="L15" s="124">
        <v>726</v>
      </c>
      <c r="M15" s="124">
        <v>730</v>
      </c>
      <c r="N15" s="124">
        <v>735</v>
      </c>
      <c r="O15" s="1"/>
      <c r="P15" s="1"/>
      <c r="Q15" s="1"/>
    </row>
    <row r="16" spans="1:17" ht="22.5">
      <c r="A16" s="135">
        <v>1</v>
      </c>
      <c r="B16" s="142" t="s">
        <v>1793</v>
      </c>
      <c r="C16" s="136" t="s">
        <v>1334</v>
      </c>
      <c r="D16" s="136" t="s">
        <v>386</v>
      </c>
      <c r="E16" s="136" t="s">
        <v>1963</v>
      </c>
      <c r="F16" s="145"/>
      <c r="G16" s="139">
        <v>900</v>
      </c>
      <c r="H16" s="139">
        <v>193</v>
      </c>
      <c r="I16" s="141">
        <v>53078</v>
      </c>
      <c r="J16" s="124">
        <v>3535</v>
      </c>
      <c r="K16" s="124">
        <v>3535</v>
      </c>
      <c r="L16" s="124">
        <v>3588</v>
      </c>
      <c r="M16" s="124">
        <v>3609</v>
      </c>
      <c r="N16" s="124">
        <v>3632</v>
      </c>
      <c r="O16" s="1"/>
      <c r="P16" s="1"/>
      <c r="Q16" s="1"/>
    </row>
    <row r="17" spans="1:17" ht="55.5">
      <c r="A17" s="146">
        <v>1</v>
      </c>
      <c r="B17" s="142" t="s">
        <v>1758</v>
      </c>
      <c r="C17" s="136" t="s">
        <v>850</v>
      </c>
      <c r="D17" s="136" t="s">
        <v>386</v>
      </c>
      <c r="E17" s="136" t="s">
        <v>892</v>
      </c>
      <c r="F17" s="136" t="s">
        <v>1335</v>
      </c>
      <c r="G17" s="139">
        <v>800</v>
      </c>
      <c r="H17" s="139">
        <v>133</v>
      </c>
      <c r="I17" s="141">
        <v>80350</v>
      </c>
      <c r="J17" s="124">
        <v>2358</v>
      </c>
      <c r="K17" s="124">
        <v>2358</v>
      </c>
      <c r="L17" s="124">
        <v>2379</v>
      </c>
      <c r="M17" s="124">
        <v>2376</v>
      </c>
      <c r="N17" s="124">
        <v>2375</v>
      </c>
      <c r="O17" s="1"/>
      <c r="P17" s="1"/>
      <c r="Q17" s="1"/>
    </row>
    <row r="18" spans="1:17" ht="12.75">
      <c r="A18" s="135">
        <v>1</v>
      </c>
      <c r="B18" s="136" t="s">
        <v>1311</v>
      </c>
      <c r="C18" s="136" t="s">
        <v>1313</v>
      </c>
      <c r="D18" s="142" t="s">
        <v>399</v>
      </c>
      <c r="E18" s="136" t="s">
        <v>1314</v>
      </c>
      <c r="F18" s="136" t="s">
        <v>1315</v>
      </c>
      <c r="G18" s="139">
        <v>1054</v>
      </c>
      <c r="H18" s="139">
        <v>390</v>
      </c>
      <c r="I18" s="141">
        <v>50000</v>
      </c>
      <c r="J18" s="124">
        <v>2688</v>
      </c>
      <c r="K18" s="124">
        <v>2688</v>
      </c>
      <c r="L18" s="124">
        <v>2723</v>
      </c>
      <c r="M18" s="124">
        <v>2735</v>
      </c>
      <c r="N18" s="124">
        <v>2749</v>
      </c>
      <c r="O18" s="1"/>
      <c r="P18" s="1"/>
      <c r="Q18" s="1"/>
    </row>
    <row r="19" spans="1:17" ht="33.75">
      <c r="A19" s="135">
        <v>1</v>
      </c>
      <c r="B19" s="136" t="s">
        <v>1322</v>
      </c>
      <c r="C19" s="136" t="s">
        <v>851</v>
      </c>
      <c r="D19" s="136" t="s">
        <v>386</v>
      </c>
      <c r="E19" s="136" t="s">
        <v>2142</v>
      </c>
      <c r="F19" s="136" t="s">
        <v>1323</v>
      </c>
      <c r="G19" s="139">
        <v>218</v>
      </c>
      <c r="H19" s="139">
        <v>26</v>
      </c>
      <c r="I19" s="141">
        <f>16700+4320</f>
        <v>21020</v>
      </c>
      <c r="J19" s="124">
        <v>476</v>
      </c>
      <c r="K19" s="124">
        <v>476</v>
      </c>
      <c r="L19" s="124">
        <v>476</v>
      </c>
      <c r="M19" s="124">
        <v>472</v>
      </c>
      <c r="N19" s="124">
        <v>469</v>
      </c>
      <c r="O19" s="1"/>
      <c r="P19" s="1"/>
      <c r="Q19" s="1"/>
    </row>
    <row r="20" spans="1:17" ht="20.25">
      <c r="A20" s="135">
        <v>1</v>
      </c>
      <c r="B20" s="136" t="s">
        <v>1437</v>
      </c>
      <c r="C20" s="136" t="s">
        <v>852</v>
      </c>
      <c r="D20" s="136" t="s">
        <v>386</v>
      </c>
      <c r="E20" s="150" t="s">
        <v>1376</v>
      </c>
      <c r="F20" s="135"/>
      <c r="G20" s="139">
        <v>68</v>
      </c>
      <c r="H20" s="139">
        <v>13</v>
      </c>
      <c r="I20" s="141">
        <v>428</v>
      </c>
      <c r="J20" s="124"/>
      <c r="K20" s="124"/>
      <c r="L20" s="124"/>
      <c r="M20" s="124">
        <v>68</v>
      </c>
      <c r="N20" s="124">
        <v>67</v>
      </c>
      <c r="O20" s="1"/>
      <c r="P20" s="1"/>
      <c r="Q20" s="1"/>
    </row>
    <row r="21" spans="1:17" ht="12.75">
      <c r="A21" s="146">
        <v>1</v>
      </c>
      <c r="B21" s="136" t="s">
        <v>1678</v>
      </c>
      <c r="C21" s="136" t="s">
        <v>1365</v>
      </c>
      <c r="D21" s="136" t="s">
        <v>386</v>
      </c>
      <c r="E21" s="150" t="s">
        <v>1741</v>
      </c>
      <c r="F21" s="135"/>
      <c r="G21" s="139">
        <v>49</v>
      </c>
      <c r="H21" s="139">
        <v>9</v>
      </c>
      <c r="I21" s="141">
        <v>2840.154</v>
      </c>
      <c r="J21" s="124"/>
      <c r="K21" s="124">
        <v>49</v>
      </c>
      <c r="L21" s="124">
        <v>49</v>
      </c>
      <c r="M21" s="124">
        <v>48</v>
      </c>
      <c r="N21" s="124">
        <v>48</v>
      </c>
      <c r="O21" s="1"/>
      <c r="P21" s="1"/>
      <c r="Q21" s="1"/>
    </row>
    <row r="22" spans="1:17" ht="22.5">
      <c r="A22" s="135">
        <v>1</v>
      </c>
      <c r="B22" s="136" t="s">
        <v>1648</v>
      </c>
      <c r="C22" s="136" t="s">
        <v>1365</v>
      </c>
      <c r="D22" s="142" t="s">
        <v>386</v>
      </c>
      <c r="E22" s="136" t="s">
        <v>1442</v>
      </c>
      <c r="F22" s="135"/>
      <c r="G22" s="139">
        <v>41</v>
      </c>
      <c r="H22" s="139">
        <v>10</v>
      </c>
      <c r="I22" s="141">
        <v>291.875</v>
      </c>
      <c r="J22" s="124">
        <v>55</v>
      </c>
      <c r="K22" s="124">
        <v>55</v>
      </c>
      <c r="L22" s="124">
        <v>55</v>
      </c>
      <c r="M22" s="124">
        <v>54</v>
      </c>
      <c r="N22" s="124">
        <v>54</v>
      </c>
      <c r="O22" s="1"/>
      <c r="P22" s="1"/>
      <c r="Q22" s="1"/>
    </row>
    <row r="23" spans="1:17" ht="22.5">
      <c r="A23" s="135">
        <v>1</v>
      </c>
      <c r="B23" s="136" t="s">
        <v>696</v>
      </c>
      <c r="C23" s="136" t="s">
        <v>1365</v>
      </c>
      <c r="D23" s="142" t="s">
        <v>386</v>
      </c>
      <c r="E23" s="136" t="s">
        <v>1441</v>
      </c>
      <c r="F23" s="135"/>
      <c r="G23" s="139">
        <v>116</v>
      </c>
      <c r="H23" s="139">
        <v>25</v>
      </c>
      <c r="I23" s="141">
        <v>4040</v>
      </c>
      <c r="J23" s="124">
        <v>282</v>
      </c>
      <c r="K23" s="124">
        <v>282</v>
      </c>
      <c r="L23" s="124">
        <v>282</v>
      </c>
      <c r="M23" s="124">
        <v>279</v>
      </c>
      <c r="N23" s="124">
        <v>275</v>
      </c>
      <c r="O23" s="1"/>
      <c r="P23" s="1"/>
      <c r="Q23" s="1"/>
    </row>
    <row r="24" spans="1:17" ht="22.5">
      <c r="A24" s="146">
        <v>1</v>
      </c>
      <c r="B24" s="136" t="s">
        <v>1645</v>
      </c>
      <c r="C24" s="136" t="s">
        <v>1164</v>
      </c>
      <c r="D24" s="136" t="s">
        <v>386</v>
      </c>
      <c r="E24" s="142" t="s">
        <v>1988</v>
      </c>
      <c r="F24" s="135"/>
      <c r="G24" s="139">
        <v>198</v>
      </c>
      <c r="H24" s="139">
        <v>41</v>
      </c>
      <c r="I24" s="141">
        <v>2708.6692</v>
      </c>
      <c r="J24" s="124">
        <v>140</v>
      </c>
      <c r="K24" s="124">
        <v>140</v>
      </c>
      <c r="L24" s="124">
        <v>140</v>
      </c>
      <c r="M24" s="124">
        <v>139</v>
      </c>
      <c r="N24" s="124">
        <v>198</v>
      </c>
      <c r="O24" s="1"/>
      <c r="P24" s="1"/>
      <c r="Q24" s="1"/>
    </row>
    <row r="25" spans="1:17" ht="20.25">
      <c r="A25" s="146">
        <v>1</v>
      </c>
      <c r="B25" s="136" t="s">
        <v>1424</v>
      </c>
      <c r="C25" s="136" t="s">
        <v>853</v>
      </c>
      <c r="D25" s="136" t="s">
        <v>386</v>
      </c>
      <c r="E25" s="136" t="s">
        <v>1425</v>
      </c>
      <c r="F25" s="135"/>
      <c r="G25" s="139">
        <v>112</v>
      </c>
      <c r="H25" s="139">
        <v>18</v>
      </c>
      <c r="I25" s="141">
        <v>4180</v>
      </c>
      <c r="J25" s="124">
        <v>151</v>
      </c>
      <c r="K25" s="124">
        <v>151</v>
      </c>
      <c r="L25" s="124">
        <v>151</v>
      </c>
      <c r="M25" s="124">
        <v>150</v>
      </c>
      <c r="N25" s="124">
        <v>149</v>
      </c>
      <c r="O25" s="1"/>
      <c r="P25" s="1"/>
      <c r="Q25" s="1"/>
    </row>
    <row r="26" spans="1:17" ht="22.5">
      <c r="A26" s="135">
        <v>1</v>
      </c>
      <c r="B26" s="136" t="s">
        <v>691</v>
      </c>
      <c r="C26" s="136" t="s">
        <v>1365</v>
      </c>
      <c r="D26" s="136" t="s">
        <v>382</v>
      </c>
      <c r="E26" s="136" t="s">
        <v>1755</v>
      </c>
      <c r="F26" s="135"/>
      <c r="G26" s="139">
        <v>215</v>
      </c>
      <c r="H26" s="139">
        <v>42</v>
      </c>
      <c r="I26" s="141">
        <v>22290</v>
      </c>
      <c r="J26" s="124">
        <v>422</v>
      </c>
      <c r="K26" s="124">
        <v>422</v>
      </c>
      <c r="L26" s="124">
        <v>422</v>
      </c>
      <c r="M26" s="124">
        <v>417</v>
      </c>
      <c r="N26" s="124">
        <v>412</v>
      </c>
      <c r="O26" s="1"/>
      <c r="P26" s="1"/>
      <c r="Q26" s="1"/>
    </row>
    <row r="27" spans="1:17" ht="33.75">
      <c r="A27" s="135">
        <v>1</v>
      </c>
      <c r="B27" s="136" t="s">
        <v>1644</v>
      </c>
      <c r="C27" s="136" t="s">
        <v>1365</v>
      </c>
      <c r="D27" s="142" t="s">
        <v>386</v>
      </c>
      <c r="E27" s="136" t="s">
        <v>1449</v>
      </c>
      <c r="F27" s="135"/>
      <c r="G27" s="139">
        <v>214</v>
      </c>
      <c r="H27" s="139">
        <v>44</v>
      </c>
      <c r="I27" s="141">
        <v>15100</v>
      </c>
      <c r="J27" s="124">
        <v>214</v>
      </c>
      <c r="K27" s="124">
        <v>214</v>
      </c>
      <c r="L27" s="124">
        <v>214</v>
      </c>
      <c r="M27" s="124">
        <v>211</v>
      </c>
      <c r="N27" s="124">
        <v>209</v>
      </c>
      <c r="O27" s="1"/>
      <c r="P27" s="1"/>
      <c r="Q27" s="1"/>
    </row>
    <row r="28" spans="1:17" ht="45">
      <c r="A28" s="146">
        <v>1</v>
      </c>
      <c r="B28" s="136" t="s">
        <v>703</v>
      </c>
      <c r="C28" s="136" t="s">
        <v>1365</v>
      </c>
      <c r="D28" s="136" t="s">
        <v>386</v>
      </c>
      <c r="E28" s="136" t="s">
        <v>1423</v>
      </c>
      <c r="F28" s="135"/>
      <c r="G28" s="139">
        <v>600</v>
      </c>
      <c r="H28" s="139">
        <v>140</v>
      </c>
      <c r="I28" s="141">
        <v>15940</v>
      </c>
      <c r="J28" s="124">
        <v>630</v>
      </c>
      <c r="K28" s="124">
        <v>630</v>
      </c>
      <c r="L28" s="124">
        <v>630</v>
      </c>
      <c r="M28" s="124">
        <v>622</v>
      </c>
      <c r="N28" s="124">
        <v>615</v>
      </c>
      <c r="O28" s="1"/>
      <c r="P28" s="1"/>
      <c r="Q28" s="1"/>
    </row>
    <row r="29" spans="1:17" ht="22.5">
      <c r="A29" s="146">
        <v>1</v>
      </c>
      <c r="B29" s="136" t="s">
        <v>1643</v>
      </c>
      <c r="C29" s="136" t="s">
        <v>853</v>
      </c>
      <c r="D29" s="136" t="s">
        <v>1383</v>
      </c>
      <c r="E29" s="142" t="s">
        <v>1384</v>
      </c>
      <c r="F29" s="135"/>
      <c r="G29" s="139">
        <v>159</v>
      </c>
      <c r="H29" s="139">
        <v>33</v>
      </c>
      <c r="I29" s="141">
        <v>5723</v>
      </c>
      <c r="J29" s="124">
        <v>178</v>
      </c>
      <c r="K29" s="124">
        <v>178</v>
      </c>
      <c r="L29" s="124">
        <v>178</v>
      </c>
      <c r="M29" s="124">
        <v>177</v>
      </c>
      <c r="N29" s="124">
        <v>176</v>
      </c>
      <c r="O29" s="1"/>
      <c r="P29" s="1"/>
      <c r="Q29" s="1"/>
    </row>
    <row r="30" spans="1:17" ht="33.75">
      <c r="A30" s="146">
        <v>1</v>
      </c>
      <c r="B30" s="136" t="s">
        <v>697</v>
      </c>
      <c r="C30" s="136" t="s">
        <v>1365</v>
      </c>
      <c r="D30" s="136" t="s">
        <v>382</v>
      </c>
      <c r="E30" s="136" t="s">
        <v>1440</v>
      </c>
      <c r="F30" s="135"/>
      <c r="G30" s="139">
        <v>52</v>
      </c>
      <c r="H30" s="139">
        <v>13</v>
      </c>
      <c r="I30" s="141">
        <v>6352</v>
      </c>
      <c r="J30" s="124">
        <v>57</v>
      </c>
      <c r="K30" s="124">
        <v>57</v>
      </c>
      <c r="L30" s="124">
        <v>57</v>
      </c>
      <c r="M30" s="124">
        <v>56</v>
      </c>
      <c r="N30" s="124">
        <v>56</v>
      </c>
      <c r="O30" s="1"/>
      <c r="P30" s="1"/>
      <c r="Q30" s="1"/>
    </row>
    <row r="31" spans="1:17" ht="22.5">
      <c r="A31" s="146">
        <v>1</v>
      </c>
      <c r="B31" s="136" t="s">
        <v>2124</v>
      </c>
      <c r="C31" s="136" t="s">
        <v>853</v>
      </c>
      <c r="D31" s="136" t="s">
        <v>386</v>
      </c>
      <c r="E31" s="136" t="s">
        <v>2099</v>
      </c>
      <c r="F31" s="135"/>
      <c r="G31" s="139">
        <v>90</v>
      </c>
      <c r="H31" s="139">
        <v>15</v>
      </c>
      <c r="I31" s="141">
        <f>1008+3474.907</f>
        <v>4482.907</v>
      </c>
      <c r="J31" s="124">
        <v>121</v>
      </c>
      <c r="K31" s="124">
        <v>121</v>
      </c>
      <c r="L31" s="124">
        <v>121</v>
      </c>
      <c r="M31" s="124">
        <v>120</v>
      </c>
      <c r="N31" s="124">
        <v>120</v>
      </c>
      <c r="O31" s="1"/>
      <c r="P31" s="1"/>
      <c r="Q31" s="1"/>
    </row>
    <row r="32" spans="1:17" ht="27.75">
      <c r="A32" s="146">
        <v>1</v>
      </c>
      <c r="B32" s="136" t="s">
        <v>692</v>
      </c>
      <c r="C32" s="136" t="s">
        <v>2130</v>
      </c>
      <c r="D32" s="136" t="s">
        <v>386</v>
      </c>
      <c r="E32" s="150" t="s">
        <v>2094</v>
      </c>
      <c r="F32" s="135"/>
      <c r="G32" s="139">
        <v>230</v>
      </c>
      <c r="H32" s="139">
        <v>45</v>
      </c>
      <c r="I32" s="141">
        <v>2436.1866</v>
      </c>
      <c r="J32" s="124"/>
      <c r="K32" s="124">
        <v>230</v>
      </c>
      <c r="L32" s="124">
        <v>230</v>
      </c>
      <c r="M32" s="124">
        <v>227</v>
      </c>
      <c r="N32" s="124">
        <v>225</v>
      </c>
      <c r="O32" s="1"/>
      <c r="P32" s="1"/>
      <c r="Q32" s="1"/>
    </row>
    <row r="33" spans="1:17" ht="22.5">
      <c r="A33" s="135">
        <v>1</v>
      </c>
      <c r="B33" s="147" t="s">
        <v>1569</v>
      </c>
      <c r="C33" s="136" t="s">
        <v>1316</v>
      </c>
      <c r="D33" s="136" t="s">
        <v>386</v>
      </c>
      <c r="E33" s="136" t="s">
        <v>1750</v>
      </c>
      <c r="F33" s="135"/>
      <c r="G33" s="139">
        <v>152</v>
      </c>
      <c r="H33" s="139">
        <v>34</v>
      </c>
      <c r="I33" s="141">
        <v>22362.5</v>
      </c>
      <c r="J33" s="124">
        <v>249</v>
      </c>
      <c r="K33" s="124">
        <v>249</v>
      </c>
      <c r="L33" s="124">
        <v>249</v>
      </c>
      <c r="M33" s="124">
        <v>249</v>
      </c>
      <c r="N33" s="124">
        <v>249</v>
      </c>
      <c r="O33" s="1"/>
      <c r="P33" s="1"/>
      <c r="Q33" s="1"/>
    </row>
    <row r="34" spans="1:17" ht="22.5">
      <c r="A34" s="135">
        <v>1</v>
      </c>
      <c r="B34" s="136" t="s">
        <v>861</v>
      </c>
      <c r="C34" s="136" t="s">
        <v>1316</v>
      </c>
      <c r="D34" s="136" t="s">
        <v>386</v>
      </c>
      <c r="E34" s="136" t="s">
        <v>1419</v>
      </c>
      <c r="F34" s="135"/>
      <c r="G34" s="139">
        <v>56</v>
      </c>
      <c r="H34" s="139">
        <v>11</v>
      </c>
      <c r="I34" s="141">
        <v>8530</v>
      </c>
      <c r="J34" s="124">
        <v>67</v>
      </c>
      <c r="K34" s="124">
        <v>67</v>
      </c>
      <c r="L34" s="124">
        <v>67</v>
      </c>
      <c r="M34" s="124">
        <v>67</v>
      </c>
      <c r="N34" s="124">
        <v>67</v>
      </c>
      <c r="O34" s="1"/>
      <c r="P34" s="1"/>
      <c r="Q34" s="1"/>
    </row>
    <row r="35" spans="1:17" ht="22.5">
      <c r="A35" s="146">
        <v>1</v>
      </c>
      <c r="B35" s="136" t="s">
        <v>1571</v>
      </c>
      <c r="C35" s="136" t="s">
        <v>1316</v>
      </c>
      <c r="D35" s="136" t="s">
        <v>386</v>
      </c>
      <c r="E35" s="148" t="s">
        <v>1751</v>
      </c>
      <c r="F35" s="135"/>
      <c r="G35" s="139">
        <v>111</v>
      </c>
      <c r="H35" s="139">
        <v>22</v>
      </c>
      <c r="I35" s="141">
        <v>21910</v>
      </c>
      <c r="J35" s="124">
        <v>194</v>
      </c>
      <c r="K35" s="124">
        <v>194</v>
      </c>
      <c r="L35" s="124">
        <v>194</v>
      </c>
      <c r="M35" s="124">
        <v>194</v>
      </c>
      <c r="N35" s="124">
        <v>194</v>
      </c>
      <c r="O35" s="1"/>
      <c r="P35" s="1"/>
      <c r="Q35" s="1"/>
    </row>
    <row r="36" spans="1:17" ht="33.75">
      <c r="A36" s="146">
        <v>1</v>
      </c>
      <c r="B36" s="136" t="s">
        <v>1566</v>
      </c>
      <c r="C36" s="136" t="s">
        <v>1316</v>
      </c>
      <c r="D36" s="136" t="s">
        <v>386</v>
      </c>
      <c r="E36" s="148" t="s">
        <v>863</v>
      </c>
      <c r="F36" s="135"/>
      <c r="G36" s="139">
        <v>455</v>
      </c>
      <c r="H36" s="139">
        <v>87</v>
      </c>
      <c r="I36" s="141">
        <v>29607.1313</v>
      </c>
      <c r="J36" s="124">
        <v>244</v>
      </c>
      <c r="K36" s="124">
        <v>244</v>
      </c>
      <c r="L36" s="124">
        <v>244</v>
      </c>
      <c r="M36" s="124">
        <v>244</v>
      </c>
      <c r="N36" s="124">
        <v>455</v>
      </c>
      <c r="O36" s="1"/>
      <c r="P36" s="1"/>
      <c r="Q36" s="1"/>
    </row>
    <row r="37" spans="1:14" ht="56.25">
      <c r="A37" s="146">
        <v>1</v>
      </c>
      <c r="B37" s="142" t="s">
        <v>1568</v>
      </c>
      <c r="C37" s="136" t="s">
        <v>1316</v>
      </c>
      <c r="D37" s="136" t="s">
        <v>386</v>
      </c>
      <c r="E37" s="136" t="s">
        <v>1459</v>
      </c>
      <c r="F37" s="135"/>
      <c r="G37" s="139">
        <v>389</v>
      </c>
      <c r="H37" s="139">
        <v>71</v>
      </c>
      <c r="I37" s="141">
        <v>23383</v>
      </c>
      <c r="J37" s="124">
        <v>389</v>
      </c>
      <c r="K37" s="124">
        <v>389</v>
      </c>
      <c r="L37" s="124">
        <v>389</v>
      </c>
      <c r="M37" s="124">
        <v>389</v>
      </c>
      <c r="N37" s="124">
        <v>390</v>
      </c>
    </row>
    <row r="38" spans="1:14" ht="12.75">
      <c r="A38" s="135">
        <v>1</v>
      </c>
      <c r="B38" s="136" t="s">
        <v>1572</v>
      </c>
      <c r="C38" s="136" t="s">
        <v>1316</v>
      </c>
      <c r="D38" s="136" t="s">
        <v>386</v>
      </c>
      <c r="E38" s="136" t="s">
        <v>1465</v>
      </c>
      <c r="F38" s="135"/>
      <c r="G38" s="139">
        <v>53</v>
      </c>
      <c r="H38" s="139">
        <v>8</v>
      </c>
      <c r="I38" s="141">
        <v>280</v>
      </c>
      <c r="J38" s="124">
        <v>53</v>
      </c>
      <c r="K38" s="124">
        <v>53</v>
      </c>
      <c r="L38" s="124">
        <v>53</v>
      </c>
      <c r="M38" s="124">
        <v>53</v>
      </c>
      <c r="N38" s="124">
        <v>53</v>
      </c>
    </row>
    <row r="39" spans="1:14" ht="33.75">
      <c r="A39" s="135">
        <v>1</v>
      </c>
      <c r="B39" s="142" t="s">
        <v>860</v>
      </c>
      <c r="C39" s="136" t="s">
        <v>1316</v>
      </c>
      <c r="D39" s="136" t="s">
        <v>386</v>
      </c>
      <c r="E39" s="136" t="s">
        <v>1317</v>
      </c>
      <c r="F39" s="136" t="s">
        <v>1318</v>
      </c>
      <c r="G39" s="139">
        <v>533</v>
      </c>
      <c r="H39" s="139">
        <v>75</v>
      </c>
      <c r="I39" s="141">
        <v>47500</v>
      </c>
      <c r="J39" s="124">
        <v>558</v>
      </c>
      <c r="K39" s="124">
        <v>558</v>
      </c>
      <c r="L39" s="124">
        <v>558</v>
      </c>
      <c r="M39" s="124">
        <v>558</v>
      </c>
      <c r="N39" s="124">
        <v>559</v>
      </c>
    </row>
    <row r="40" spans="1:14" ht="33.75">
      <c r="A40" s="146">
        <v>1</v>
      </c>
      <c r="B40" s="136" t="s">
        <v>1570</v>
      </c>
      <c r="C40" s="136" t="s">
        <v>1316</v>
      </c>
      <c r="D40" s="136" t="s">
        <v>386</v>
      </c>
      <c r="E40" s="136" t="s">
        <v>1761</v>
      </c>
      <c r="F40" s="135"/>
      <c r="G40" s="139">
        <v>140</v>
      </c>
      <c r="H40" s="139">
        <v>27</v>
      </c>
      <c r="I40" s="149">
        <f>8728.184+211.872</f>
        <v>8940.055999999999</v>
      </c>
      <c r="J40" s="124">
        <v>140</v>
      </c>
      <c r="K40" s="124">
        <v>140</v>
      </c>
      <c r="L40" s="124">
        <v>140</v>
      </c>
      <c r="M40" s="124">
        <v>140</v>
      </c>
      <c r="N40" s="124">
        <v>140</v>
      </c>
    </row>
    <row r="41" spans="1:14" ht="33.75">
      <c r="A41" s="146">
        <v>1</v>
      </c>
      <c r="B41" s="136" t="s">
        <v>859</v>
      </c>
      <c r="C41" s="136" t="s">
        <v>2123</v>
      </c>
      <c r="D41" s="136" t="s">
        <v>386</v>
      </c>
      <c r="E41" s="136" t="s">
        <v>2122</v>
      </c>
      <c r="F41" s="135"/>
      <c r="G41" s="139">
        <v>616</v>
      </c>
      <c r="H41" s="139">
        <v>113</v>
      </c>
      <c r="I41" s="141">
        <f>50160+2201.5165</f>
        <v>52361.5165</v>
      </c>
      <c r="J41" s="124">
        <v>503</v>
      </c>
      <c r="K41" s="124">
        <v>503</v>
      </c>
      <c r="L41" s="124">
        <v>503</v>
      </c>
      <c r="M41" s="124">
        <v>503</v>
      </c>
      <c r="N41" s="124">
        <v>504</v>
      </c>
    </row>
    <row r="42" spans="1:14" ht="12.75">
      <c r="A42" s="146">
        <v>1</v>
      </c>
      <c r="B42" s="136" t="s">
        <v>1478</v>
      </c>
      <c r="C42" s="136" t="s">
        <v>1447</v>
      </c>
      <c r="D42" s="136" t="s">
        <v>399</v>
      </c>
      <c r="E42" s="136" t="s">
        <v>1479</v>
      </c>
      <c r="F42" s="135"/>
      <c r="G42" s="139">
        <v>31</v>
      </c>
      <c r="H42" s="139">
        <v>6</v>
      </c>
      <c r="I42" s="141">
        <v>230.4825</v>
      </c>
      <c r="J42" s="124">
        <v>31</v>
      </c>
      <c r="K42" s="124">
        <v>31</v>
      </c>
      <c r="L42" s="124">
        <v>31</v>
      </c>
      <c r="M42" s="124">
        <v>31</v>
      </c>
      <c r="N42" s="124">
        <v>30</v>
      </c>
    </row>
    <row r="43" spans="1:17" ht="22.5">
      <c r="A43" s="146">
        <v>1</v>
      </c>
      <c r="B43" s="136" t="s">
        <v>1794</v>
      </c>
      <c r="C43" s="136" t="s">
        <v>1447</v>
      </c>
      <c r="D43" s="136" t="s">
        <v>1337</v>
      </c>
      <c r="E43" s="136" t="s">
        <v>1338</v>
      </c>
      <c r="F43" s="136" t="s">
        <v>1339</v>
      </c>
      <c r="G43" s="139">
        <v>110</v>
      </c>
      <c r="H43" s="139">
        <v>24</v>
      </c>
      <c r="I43" s="141">
        <v>1185</v>
      </c>
      <c r="J43" s="124">
        <v>115</v>
      </c>
      <c r="K43" s="124">
        <v>115</v>
      </c>
      <c r="L43" s="124">
        <v>115</v>
      </c>
      <c r="M43" s="124">
        <v>114</v>
      </c>
      <c r="N43" s="124">
        <v>113</v>
      </c>
      <c r="O43" s="1"/>
      <c r="P43" s="1"/>
      <c r="Q43" s="1"/>
    </row>
    <row r="44" spans="1:17" ht="22.5">
      <c r="A44" s="146">
        <v>1</v>
      </c>
      <c r="B44" s="136" t="s">
        <v>1581</v>
      </c>
      <c r="C44" s="136" t="s">
        <v>1447</v>
      </c>
      <c r="D44" s="136" t="s">
        <v>413</v>
      </c>
      <c r="E44" s="136" t="s">
        <v>1482</v>
      </c>
      <c r="F44" s="135"/>
      <c r="G44" s="139">
        <v>193</v>
      </c>
      <c r="H44" s="139">
        <v>40</v>
      </c>
      <c r="I44" s="141">
        <v>12536.78</v>
      </c>
      <c r="J44" s="124">
        <v>193</v>
      </c>
      <c r="K44" s="124">
        <v>193</v>
      </c>
      <c r="L44" s="124">
        <v>193</v>
      </c>
      <c r="M44" s="124">
        <v>191</v>
      </c>
      <c r="N44" s="124">
        <v>190</v>
      </c>
      <c r="O44" s="1"/>
      <c r="P44" s="1"/>
      <c r="Q44" s="1"/>
    </row>
    <row r="45" spans="1:17" ht="12.75">
      <c r="A45" s="146">
        <v>1</v>
      </c>
      <c r="B45" s="136" t="s">
        <v>1466</v>
      </c>
      <c r="C45" s="136" t="s">
        <v>1447</v>
      </c>
      <c r="D45" s="136" t="s">
        <v>1341</v>
      </c>
      <c r="E45" s="136" t="s">
        <v>1467</v>
      </c>
      <c r="F45" s="135"/>
      <c r="G45" s="139">
        <v>283</v>
      </c>
      <c r="H45" s="139">
        <v>63</v>
      </c>
      <c r="I45" s="141">
        <v>5237.5</v>
      </c>
      <c r="J45" s="124">
        <v>283</v>
      </c>
      <c r="K45" s="124">
        <v>283</v>
      </c>
      <c r="L45" s="124">
        <v>283</v>
      </c>
      <c r="M45" s="124">
        <v>280</v>
      </c>
      <c r="N45" s="124">
        <v>278</v>
      </c>
      <c r="O45" s="1"/>
      <c r="P45" s="1"/>
      <c r="Q45" s="1"/>
    </row>
    <row r="46" spans="1:17" ht="12.75">
      <c r="A46" s="146">
        <v>1</v>
      </c>
      <c r="B46" s="136" t="s">
        <v>33</v>
      </c>
      <c r="C46" s="136" t="s">
        <v>1447</v>
      </c>
      <c r="D46" s="136" t="s">
        <v>386</v>
      </c>
      <c r="E46" s="136" t="s">
        <v>1448</v>
      </c>
      <c r="F46" s="135"/>
      <c r="G46" s="139">
        <v>92</v>
      </c>
      <c r="H46" s="139">
        <v>16</v>
      </c>
      <c r="I46" s="141">
        <v>3127</v>
      </c>
      <c r="J46" s="124">
        <v>97</v>
      </c>
      <c r="K46" s="124">
        <v>97</v>
      </c>
      <c r="L46" s="124">
        <v>97</v>
      </c>
      <c r="M46" s="124">
        <v>96</v>
      </c>
      <c r="N46" s="124">
        <v>95</v>
      </c>
      <c r="O46" s="1"/>
      <c r="P46" s="1"/>
      <c r="Q46" s="1"/>
    </row>
    <row r="47" spans="1:17" ht="12.75">
      <c r="A47" s="146">
        <v>1</v>
      </c>
      <c r="B47" s="136" t="s">
        <v>1454</v>
      </c>
      <c r="C47" s="136" t="s">
        <v>1447</v>
      </c>
      <c r="D47" s="136" t="s">
        <v>1429</v>
      </c>
      <c r="E47" s="136" t="s">
        <v>1457</v>
      </c>
      <c r="F47" s="135"/>
      <c r="G47" s="139">
        <v>247</v>
      </c>
      <c r="H47" s="139">
        <v>46</v>
      </c>
      <c r="I47" s="143">
        <v>610.4928</v>
      </c>
      <c r="J47" s="124">
        <v>247</v>
      </c>
      <c r="K47" s="124">
        <v>247</v>
      </c>
      <c r="L47" s="124">
        <v>247</v>
      </c>
      <c r="M47" s="124">
        <v>245</v>
      </c>
      <c r="N47" s="124">
        <v>243</v>
      </c>
      <c r="O47" s="1"/>
      <c r="P47" s="1"/>
      <c r="Q47" s="1"/>
    </row>
    <row r="48" spans="1:17" ht="12.75">
      <c r="A48" s="146">
        <v>1</v>
      </c>
      <c r="B48" s="136" t="s">
        <v>1870</v>
      </c>
      <c r="C48" s="136" t="s">
        <v>1871</v>
      </c>
      <c r="D48" s="136" t="s">
        <v>386</v>
      </c>
      <c r="E48" s="150" t="s">
        <v>47</v>
      </c>
      <c r="F48" s="135"/>
      <c r="G48" s="139">
        <v>220</v>
      </c>
      <c r="H48" s="139">
        <v>43</v>
      </c>
      <c r="I48" s="141">
        <v>3691.0375</v>
      </c>
      <c r="J48" s="124"/>
      <c r="K48" s="124"/>
      <c r="L48" s="124"/>
      <c r="M48" s="124">
        <v>220</v>
      </c>
      <c r="N48" s="124">
        <v>220</v>
      </c>
      <c r="O48" s="1"/>
      <c r="P48" s="1"/>
      <c r="Q48" s="1"/>
    </row>
    <row r="49" spans="1:17" ht="22.5">
      <c r="A49" s="146">
        <v>1</v>
      </c>
      <c r="B49" s="136" t="s">
        <v>683</v>
      </c>
      <c r="C49" s="136" t="s">
        <v>854</v>
      </c>
      <c r="D49" s="136" t="s">
        <v>382</v>
      </c>
      <c r="E49" s="136" t="s">
        <v>1864</v>
      </c>
      <c r="F49" s="136" t="s">
        <v>1328</v>
      </c>
      <c r="G49" s="139">
        <v>222</v>
      </c>
      <c r="H49" s="139">
        <v>46</v>
      </c>
      <c r="I49" s="141">
        <v>4325</v>
      </c>
      <c r="J49" s="124">
        <v>250</v>
      </c>
      <c r="K49" s="124">
        <v>250</v>
      </c>
      <c r="L49" s="124">
        <v>250</v>
      </c>
      <c r="M49" s="124">
        <v>250</v>
      </c>
      <c r="N49" s="124">
        <v>250</v>
      </c>
      <c r="O49" s="1"/>
      <c r="P49" s="1"/>
      <c r="Q49" s="1"/>
    </row>
    <row r="50" spans="1:17" ht="20.25">
      <c r="A50" s="146">
        <v>1</v>
      </c>
      <c r="B50" s="136" t="s">
        <v>1294</v>
      </c>
      <c r="C50" s="136" t="s">
        <v>854</v>
      </c>
      <c r="D50" s="136" t="s">
        <v>1295</v>
      </c>
      <c r="E50" s="142" t="s">
        <v>1296</v>
      </c>
      <c r="F50" s="135"/>
      <c r="G50" s="139">
        <v>90</v>
      </c>
      <c r="H50" s="139">
        <v>21</v>
      </c>
      <c r="I50" s="141">
        <v>4560</v>
      </c>
      <c r="J50" s="124">
        <v>171</v>
      </c>
      <c r="K50" s="124">
        <v>171</v>
      </c>
      <c r="L50" s="124">
        <v>171</v>
      </c>
      <c r="M50" s="124">
        <v>171</v>
      </c>
      <c r="N50" s="124">
        <v>171</v>
      </c>
      <c r="O50" s="1"/>
      <c r="P50" s="1"/>
      <c r="Q50" s="1"/>
    </row>
    <row r="51" spans="1:17" ht="20.25">
      <c r="A51" s="146">
        <v>1</v>
      </c>
      <c r="B51" s="136" t="s">
        <v>1559</v>
      </c>
      <c r="C51" s="136" t="s">
        <v>854</v>
      </c>
      <c r="D51" s="136" t="s">
        <v>382</v>
      </c>
      <c r="E51" s="136" t="s">
        <v>1326</v>
      </c>
      <c r="F51" s="136" t="s">
        <v>1327</v>
      </c>
      <c r="G51" s="139">
        <v>168</v>
      </c>
      <c r="H51" s="139">
        <v>37</v>
      </c>
      <c r="I51" s="141">
        <v>8640</v>
      </c>
      <c r="J51" s="124">
        <v>173</v>
      </c>
      <c r="K51" s="124">
        <v>173</v>
      </c>
      <c r="L51" s="124">
        <v>173</v>
      </c>
      <c r="M51" s="124">
        <v>173</v>
      </c>
      <c r="N51" s="124">
        <v>173</v>
      </c>
      <c r="O51" s="1"/>
      <c r="P51" s="1"/>
      <c r="Q51" s="1"/>
    </row>
    <row r="52" spans="1:17" ht="29.25">
      <c r="A52" s="135">
        <v>1</v>
      </c>
      <c r="B52" s="136" t="s">
        <v>1748</v>
      </c>
      <c r="C52" s="136" t="s">
        <v>855</v>
      </c>
      <c r="D52" s="136" t="s">
        <v>382</v>
      </c>
      <c r="E52" s="136" t="s">
        <v>1749</v>
      </c>
      <c r="F52" s="135"/>
      <c r="G52" s="139">
        <v>498</v>
      </c>
      <c r="H52" s="139">
        <v>109</v>
      </c>
      <c r="I52" s="141">
        <v>12662</v>
      </c>
      <c r="J52" s="124">
        <v>650</v>
      </c>
      <c r="K52" s="124">
        <v>650</v>
      </c>
      <c r="L52" s="124">
        <v>650</v>
      </c>
      <c r="M52" s="124">
        <v>652</v>
      </c>
      <c r="N52" s="124">
        <v>652</v>
      </c>
      <c r="O52" s="1"/>
      <c r="P52" s="1"/>
      <c r="Q52" s="1"/>
    </row>
    <row r="53" spans="1:17" ht="36">
      <c r="A53" s="135">
        <v>1</v>
      </c>
      <c r="B53" s="142" t="s">
        <v>24</v>
      </c>
      <c r="C53" s="136" t="s">
        <v>1347</v>
      </c>
      <c r="D53" s="136" t="s">
        <v>382</v>
      </c>
      <c r="E53" s="136" t="s">
        <v>1349</v>
      </c>
      <c r="F53" s="135"/>
      <c r="G53" s="139">
        <v>256</v>
      </c>
      <c r="H53" s="139">
        <v>46</v>
      </c>
      <c r="I53" s="141">
        <v>21400</v>
      </c>
      <c r="J53" s="124">
        <v>616</v>
      </c>
      <c r="K53" s="124">
        <v>616</v>
      </c>
      <c r="L53" s="124">
        <v>616</v>
      </c>
      <c r="M53" s="124">
        <v>618</v>
      </c>
      <c r="N53" s="124">
        <v>621</v>
      </c>
      <c r="O53" s="1"/>
      <c r="P53" s="1"/>
      <c r="Q53" s="1"/>
    </row>
    <row r="54" spans="1:17" ht="22.5">
      <c r="A54" s="146">
        <v>1</v>
      </c>
      <c r="B54" s="136" t="s">
        <v>1969</v>
      </c>
      <c r="C54" s="142" t="s">
        <v>1964</v>
      </c>
      <c r="D54" s="136" t="s">
        <v>1295</v>
      </c>
      <c r="E54" s="142" t="s">
        <v>1297</v>
      </c>
      <c r="F54" s="135"/>
      <c r="G54" s="139">
        <v>326</v>
      </c>
      <c r="H54" s="139">
        <v>62</v>
      </c>
      <c r="I54" s="143">
        <f>2460+460</f>
        <v>2920</v>
      </c>
      <c r="J54" s="124">
        <v>400</v>
      </c>
      <c r="K54" s="124">
        <v>400</v>
      </c>
      <c r="L54" s="144" t="s">
        <v>1654</v>
      </c>
      <c r="M54" s="144">
        <v>0</v>
      </c>
      <c r="N54" s="144">
        <v>0</v>
      </c>
      <c r="O54" s="1"/>
      <c r="P54" s="1"/>
      <c r="Q54" s="1"/>
    </row>
    <row r="55" spans="1:17" ht="20.25">
      <c r="A55" s="146">
        <v>1</v>
      </c>
      <c r="B55" s="136" t="s">
        <v>755</v>
      </c>
      <c r="C55" s="136" t="s">
        <v>856</v>
      </c>
      <c r="D55" s="142" t="s">
        <v>386</v>
      </c>
      <c r="E55" s="136" t="s">
        <v>1435</v>
      </c>
      <c r="F55" s="135"/>
      <c r="G55" s="139">
        <v>37</v>
      </c>
      <c r="H55" s="139">
        <v>9</v>
      </c>
      <c r="I55" s="141">
        <v>2469</v>
      </c>
      <c r="J55" s="124">
        <v>96</v>
      </c>
      <c r="K55" s="124">
        <v>96</v>
      </c>
      <c r="L55" s="124">
        <v>96</v>
      </c>
      <c r="M55" s="124">
        <v>96</v>
      </c>
      <c r="N55" s="124">
        <v>96</v>
      </c>
      <c r="O55" s="1"/>
      <c r="P55" s="1"/>
      <c r="Q55" s="1"/>
    </row>
    <row r="56" spans="1:17" ht="20.25">
      <c r="A56" s="146">
        <v>1</v>
      </c>
      <c r="B56" s="142" t="s">
        <v>1346</v>
      </c>
      <c r="C56" s="136" t="s">
        <v>856</v>
      </c>
      <c r="D56" s="136" t="s">
        <v>382</v>
      </c>
      <c r="E56" s="136" t="s">
        <v>1348</v>
      </c>
      <c r="F56" s="135"/>
      <c r="G56" s="139">
        <v>229</v>
      </c>
      <c r="H56" s="139">
        <v>44</v>
      </c>
      <c r="I56" s="141">
        <v>22460</v>
      </c>
      <c r="J56" s="124">
        <v>390</v>
      </c>
      <c r="K56" s="124">
        <v>390</v>
      </c>
      <c r="L56" s="124">
        <v>390</v>
      </c>
      <c r="M56" s="124">
        <v>390</v>
      </c>
      <c r="N56" s="124">
        <v>390</v>
      </c>
      <c r="O56" s="1"/>
      <c r="P56" s="1"/>
      <c r="Q56" s="1"/>
    </row>
    <row r="57" spans="1:17" ht="20.25">
      <c r="A57" s="146">
        <v>1</v>
      </c>
      <c r="B57" s="136" t="s">
        <v>1436</v>
      </c>
      <c r="C57" s="136" t="s">
        <v>856</v>
      </c>
      <c r="D57" s="136" t="s">
        <v>1429</v>
      </c>
      <c r="E57" s="136" t="s">
        <v>1439</v>
      </c>
      <c r="F57" s="135"/>
      <c r="G57" s="139">
        <v>104</v>
      </c>
      <c r="H57" s="139">
        <v>26</v>
      </c>
      <c r="I57" s="141">
        <v>2478</v>
      </c>
      <c r="J57" s="124">
        <v>113</v>
      </c>
      <c r="K57" s="124">
        <v>113</v>
      </c>
      <c r="L57" s="124">
        <v>39</v>
      </c>
      <c r="M57" s="124">
        <v>39</v>
      </c>
      <c r="N57" s="124">
        <v>39</v>
      </c>
      <c r="O57" s="1"/>
      <c r="P57" s="1"/>
      <c r="Q57" s="1"/>
    </row>
    <row r="58" spans="1:17" ht="20.25">
      <c r="A58" s="146">
        <v>1</v>
      </c>
      <c r="B58" s="142" t="s">
        <v>1355</v>
      </c>
      <c r="C58" s="136" t="s">
        <v>856</v>
      </c>
      <c r="D58" s="136" t="s">
        <v>382</v>
      </c>
      <c r="E58" s="136" t="s">
        <v>1356</v>
      </c>
      <c r="F58" s="135"/>
      <c r="G58" s="139">
        <v>372</v>
      </c>
      <c r="H58" s="139">
        <v>86</v>
      </c>
      <c r="I58" s="141">
        <v>9024</v>
      </c>
      <c r="J58" s="124">
        <v>420</v>
      </c>
      <c r="K58" s="124">
        <v>420</v>
      </c>
      <c r="L58" s="124">
        <v>420</v>
      </c>
      <c r="M58" s="124">
        <v>420</v>
      </c>
      <c r="N58" s="124">
        <v>420</v>
      </c>
      <c r="O58" s="1"/>
      <c r="P58" s="1"/>
      <c r="Q58" s="1"/>
    </row>
    <row r="59" spans="1:17" ht="20.25">
      <c r="A59" s="146">
        <v>1</v>
      </c>
      <c r="B59" s="136" t="s">
        <v>1353</v>
      </c>
      <c r="C59" s="136" t="s">
        <v>856</v>
      </c>
      <c r="D59" s="136" t="s">
        <v>382</v>
      </c>
      <c r="E59" s="136" t="s">
        <v>1354</v>
      </c>
      <c r="F59" s="135"/>
      <c r="G59" s="139">
        <v>312</v>
      </c>
      <c r="H59" s="139">
        <v>68</v>
      </c>
      <c r="I59" s="141">
        <v>14212</v>
      </c>
      <c r="J59" s="124">
        <v>400</v>
      </c>
      <c r="K59" s="124">
        <v>400</v>
      </c>
      <c r="L59" s="124">
        <v>400</v>
      </c>
      <c r="M59" s="124">
        <v>400</v>
      </c>
      <c r="N59" s="124">
        <v>400</v>
      </c>
      <c r="O59" s="1"/>
      <c r="P59" s="1"/>
      <c r="Q59" s="1"/>
    </row>
    <row r="60" spans="1:17" ht="22.5">
      <c r="A60" s="146">
        <v>1</v>
      </c>
      <c r="B60" s="136" t="s">
        <v>1752</v>
      </c>
      <c r="C60" s="136" t="s">
        <v>2156</v>
      </c>
      <c r="D60" s="136" t="s">
        <v>382</v>
      </c>
      <c r="E60" s="136" t="s">
        <v>1753</v>
      </c>
      <c r="F60" s="135"/>
      <c r="G60" s="139">
        <v>307</v>
      </c>
      <c r="H60" s="139">
        <v>66</v>
      </c>
      <c r="I60" s="141">
        <v>9500</v>
      </c>
      <c r="J60" s="124">
        <v>530</v>
      </c>
      <c r="K60" s="124">
        <v>530</v>
      </c>
      <c r="L60" s="124">
        <v>530</v>
      </c>
      <c r="M60" s="124">
        <v>530</v>
      </c>
      <c r="N60" s="124">
        <v>530</v>
      </c>
      <c r="O60" s="1"/>
      <c r="P60" s="1"/>
      <c r="Q60" s="1"/>
    </row>
    <row r="61" spans="1:17" ht="33.75">
      <c r="A61" s="146">
        <v>1</v>
      </c>
      <c r="B61" s="136" t="s">
        <v>1320</v>
      </c>
      <c r="C61" s="142" t="s">
        <v>2157</v>
      </c>
      <c r="D61" s="136" t="s">
        <v>1295</v>
      </c>
      <c r="E61" s="136" t="s">
        <v>1965</v>
      </c>
      <c r="F61" s="136" t="s">
        <v>1321</v>
      </c>
      <c r="G61" s="139">
        <v>198</v>
      </c>
      <c r="H61" s="139">
        <v>37</v>
      </c>
      <c r="I61" s="141">
        <v>3381</v>
      </c>
      <c r="J61" s="124">
        <v>435</v>
      </c>
      <c r="K61" s="124">
        <v>435</v>
      </c>
      <c r="L61" s="124">
        <v>435</v>
      </c>
      <c r="M61" s="124">
        <v>435</v>
      </c>
      <c r="N61" s="124">
        <v>435</v>
      </c>
      <c r="O61" s="1"/>
      <c r="P61" s="1"/>
      <c r="Q61" s="1"/>
    </row>
    <row r="62" spans="1:17" ht="22.5">
      <c r="A62" s="146">
        <v>1</v>
      </c>
      <c r="B62" s="136" t="s">
        <v>177</v>
      </c>
      <c r="C62" s="136" t="s">
        <v>1290</v>
      </c>
      <c r="D62" s="136" t="s">
        <v>386</v>
      </c>
      <c r="E62" s="136" t="s">
        <v>1759</v>
      </c>
      <c r="F62" s="135"/>
      <c r="G62" s="139">
        <v>96</v>
      </c>
      <c r="H62" s="139">
        <v>19</v>
      </c>
      <c r="I62" s="141">
        <v>4376</v>
      </c>
      <c r="J62" s="124">
        <v>123</v>
      </c>
      <c r="K62" s="124">
        <v>123</v>
      </c>
      <c r="L62" s="124">
        <v>123</v>
      </c>
      <c r="M62" s="124">
        <v>123</v>
      </c>
      <c r="N62" s="124">
        <v>124</v>
      </c>
      <c r="O62" s="1"/>
      <c r="P62" s="1"/>
      <c r="Q62" s="1"/>
    </row>
    <row r="63" spans="1:17" ht="27.75">
      <c r="A63" s="146">
        <v>1</v>
      </c>
      <c r="B63" s="136" t="s">
        <v>176</v>
      </c>
      <c r="C63" s="136" t="s">
        <v>1290</v>
      </c>
      <c r="D63" s="136" t="s">
        <v>1289</v>
      </c>
      <c r="E63" s="136" t="s">
        <v>1974</v>
      </c>
      <c r="F63" s="136" t="s">
        <v>1975</v>
      </c>
      <c r="G63" s="139">
        <v>700</v>
      </c>
      <c r="H63" s="139">
        <v>120</v>
      </c>
      <c r="I63" s="140">
        <v>16700</v>
      </c>
      <c r="J63" s="124">
        <v>892</v>
      </c>
      <c r="K63" s="124">
        <v>892</v>
      </c>
      <c r="L63" s="124">
        <v>895</v>
      </c>
      <c r="M63" s="124">
        <v>897</v>
      </c>
      <c r="N63" s="124">
        <v>899</v>
      </c>
      <c r="O63" s="1"/>
      <c r="P63" s="1"/>
      <c r="Q63" s="1"/>
    </row>
    <row r="64" spans="1:17" ht="22.5">
      <c r="A64" s="146">
        <v>1</v>
      </c>
      <c r="B64" s="136" t="s">
        <v>175</v>
      </c>
      <c r="C64" s="136" t="s">
        <v>1290</v>
      </c>
      <c r="D64" s="136" t="s">
        <v>1526</v>
      </c>
      <c r="E64" s="136" t="s">
        <v>1682</v>
      </c>
      <c r="F64" s="135"/>
      <c r="G64" s="139">
        <v>262</v>
      </c>
      <c r="H64" s="139">
        <v>45</v>
      </c>
      <c r="I64" s="141">
        <v>19527.825</v>
      </c>
      <c r="J64" s="124">
        <v>262</v>
      </c>
      <c r="K64" s="124">
        <v>262</v>
      </c>
      <c r="L64" s="124">
        <v>263</v>
      </c>
      <c r="M64" s="124">
        <v>263</v>
      </c>
      <c r="N64" s="124">
        <v>265</v>
      </c>
      <c r="O64" s="1"/>
      <c r="P64" s="1"/>
      <c r="Q64" s="1"/>
    </row>
    <row r="65" spans="1:17" ht="22.5">
      <c r="A65" s="146">
        <v>1</v>
      </c>
      <c r="B65" s="136" t="s">
        <v>178</v>
      </c>
      <c r="C65" s="136" t="s">
        <v>1290</v>
      </c>
      <c r="D65" s="136" t="s">
        <v>382</v>
      </c>
      <c r="E65" s="136" t="s">
        <v>1754</v>
      </c>
      <c r="F65" s="135"/>
      <c r="G65" s="139">
        <v>146</v>
      </c>
      <c r="H65" s="139">
        <v>33</v>
      </c>
      <c r="I65" s="141">
        <v>8965</v>
      </c>
      <c r="J65" s="124">
        <v>151</v>
      </c>
      <c r="K65" s="124">
        <v>151</v>
      </c>
      <c r="L65" s="124">
        <v>152</v>
      </c>
      <c r="M65" s="124">
        <v>152</v>
      </c>
      <c r="N65" s="124">
        <v>153</v>
      </c>
      <c r="O65" s="1"/>
      <c r="P65" s="1"/>
      <c r="Q65" s="1"/>
    </row>
    <row r="66" spans="1:17" ht="33.75">
      <c r="A66" s="146">
        <v>1</v>
      </c>
      <c r="B66" s="136" t="s">
        <v>2110</v>
      </c>
      <c r="C66" s="136" t="s">
        <v>1319</v>
      </c>
      <c r="D66" s="136" t="s">
        <v>1341</v>
      </c>
      <c r="E66" s="150" t="s">
        <v>2093</v>
      </c>
      <c r="F66" s="135"/>
      <c r="G66" s="139">
        <v>558</v>
      </c>
      <c r="H66" s="139">
        <v>116</v>
      </c>
      <c r="I66" s="141">
        <v>3464.413</v>
      </c>
      <c r="J66" s="124"/>
      <c r="K66" s="124">
        <v>558</v>
      </c>
      <c r="L66" s="124">
        <v>558</v>
      </c>
      <c r="M66" s="124">
        <v>560</v>
      </c>
      <c r="N66" s="124">
        <v>562</v>
      </c>
      <c r="O66" s="1"/>
      <c r="P66" s="1"/>
      <c r="Q66" s="1"/>
    </row>
    <row r="67" spans="1:17" ht="12.75">
      <c r="A67" s="146">
        <v>1</v>
      </c>
      <c r="B67" s="136" t="s">
        <v>1872</v>
      </c>
      <c r="C67" s="136" t="s">
        <v>1319</v>
      </c>
      <c r="D67" s="136" t="s">
        <v>386</v>
      </c>
      <c r="E67" s="150" t="s">
        <v>48</v>
      </c>
      <c r="F67" s="135"/>
      <c r="G67" s="139">
        <v>32</v>
      </c>
      <c r="H67" s="139">
        <v>6</v>
      </c>
      <c r="I67" s="141">
        <v>428.178</v>
      </c>
      <c r="J67" s="124"/>
      <c r="K67" s="124"/>
      <c r="L67" s="124"/>
      <c r="M67" s="124">
        <v>32</v>
      </c>
      <c r="N67" s="124">
        <v>32</v>
      </c>
      <c r="O67" s="1"/>
      <c r="P67" s="1"/>
      <c r="Q67" s="1"/>
    </row>
    <row r="68" spans="1:17" ht="12.75">
      <c r="A68" s="146">
        <v>1</v>
      </c>
      <c r="B68" s="142" t="s">
        <v>1445</v>
      </c>
      <c r="C68" s="136" t="s">
        <v>1319</v>
      </c>
      <c r="D68" s="142" t="s">
        <v>386</v>
      </c>
      <c r="E68" s="136" t="s">
        <v>1446</v>
      </c>
      <c r="F68" s="135"/>
      <c r="G68" s="139">
        <v>213</v>
      </c>
      <c r="H68" s="139">
        <v>47</v>
      </c>
      <c r="I68" s="141">
        <v>3225</v>
      </c>
      <c r="J68" s="124">
        <v>261</v>
      </c>
      <c r="K68" s="124">
        <v>261</v>
      </c>
      <c r="L68" s="124">
        <v>261</v>
      </c>
      <c r="M68" s="124">
        <v>262</v>
      </c>
      <c r="N68" s="124">
        <v>263</v>
      </c>
      <c r="O68" s="1"/>
      <c r="P68" s="1"/>
      <c r="Q68" s="1"/>
    </row>
    <row r="69" spans="1:17" ht="33.75">
      <c r="A69" s="146">
        <v>1</v>
      </c>
      <c r="B69" s="136" t="s">
        <v>2127</v>
      </c>
      <c r="C69" s="142" t="s">
        <v>1319</v>
      </c>
      <c r="D69" s="136" t="s">
        <v>386</v>
      </c>
      <c r="E69" s="136" t="s">
        <v>2098</v>
      </c>
      <c r="F69" s="136" t="s">
        <v>1799</v>
      </c>
      <c r="G69" s="139">
        <v>365</v>
      </c>
      <c r="H69" s="139">
        <v>62</v>
      </c>
      <c r="I69" s="141">
        <f>6400+432.6075</f>
        <v>6832.6075</v>
      </c>
      <c r="J69" s="124">
        <v>640</v>
      </c>
      <c r="K69" s="124">
        <v>640</v>
      </c>
      <c r="L69" s="124">
        <v>640</v>
      </c>
      <c r="M69" s="124">
        <v>642</v>
      </c>
      <c r="N69" s="124">
        <v>645</v>
      </c>
      <c r="O69" s="1"/>
      <c r="P69" s="1"/>
      <c r="Q69" s="1"/>
    </row>
    <row r="70" spans="1:17" ht="12.75">
      <c r="A70" s="146">
        <v>1</v>
      </c>
      <c r="B70" s="142" t="s">
        <v>1649</v>
      </c>
      <c r="C70" s="136" t="s">
        <v>1319</v>
      </c>
      <c r="D70" s="136" t="s">
        <v>1341</v>
      </c>
      <c r="E70" s="142" t="s">
        <v>1345</v>
      </c>
      <c r="F70" s="135"/>
      <c r="G70" s="139">
        <v>111</v>
      </c>
      <c r="H70" s="139">
        <v>31</v>
      </c>
      <c r="I70" s="141">
        <v>3000</v>
      </c>
      <c r="J70" s="124">
        <v>680</v>
      </c>
      <c r="K70" s="124">
        <v>680</v>
      </c>
      <c r="L70" s="124">
        <v>680</v>
      </c>
      <c r="M70" s="124">
        <v>682</v>
      </c>
      <c r="N70" s="124">
        <v>685</v>
      </c>
      <c r="O70" s="1"/>
      <c r="P70" s="1"/>
      <c r="Q70" s="1"/>
    </row>
    <row r="71" spans="1:17" ht="12.75">
      <c r="A71" s="135">
        <v>1</v>
      </c>
      <c r="B71" s="136" t="s">
        <v>1681</v>
      </c>
      <c r="C71" s="136" t="s">
        <v>1319</v>
      </c>
      <c r="D71" s="136" t="s">
        <v>1289</v>
      </c>
      <c r="E71" s="150" t="s">
        <v>1744</v>
      </c>
      <c r="F71" s="135"/>
      <c r="G71" s="139">
        <v>65</v>
      </c>
      <c r="H71" s="139">
        <v>15</v>
      </c>
      <c r="I71" s="141">
        <v>254.0149</v>
      </c>
      <c r="J71" s="124"/>
      <c r="K71" s="124">
        <v>65</v>
      </c>
      <c r="L71" s="124">
        <v>65</v>
      </c>
      <c r="M71" s="124">
        <v>65</v>
      </c>
      <c r="N71" s="124">
        <v>65</v>
      </c>
      <c r="O71" s="1"/>
      <c r="P71" s="1"/>
      <c r="Q71" s="1"/>
    </row>
    <row r="72" spans="1:17" ht="12.75">
      <c r="A72" s="135">
        <v>1</v>
      </c>
      <c r="B72" s="142" t="s">
        <v>1443</v>
      </c>
      <c r="C72" s="136" t="s">
        <v>1319</v>
      </c>
      <c r="D72" s="142" t="s">
        <v>386</v>
      </c>
      <c r="E72" s="136" t="s">
        <v>1444</v>
      </c>
      <c r="F72" s="135"/>
      <c r="G72" s="139">
        <v>133</v>
      </c>
      <c r="H72" s="139">
        <v>31</v>
      </c>
      <c r="I72" s="141">
        <v>9035</v>
      </c>
      <c r="J72" s="124">
        <v>216</v>
      </c>
      <c r="K72" s="124">
        <v>216</v>
      </c>
      <c r="L72" s="124">
        <v>216</v>
      </c>
      <c r="M72" s="124">
        <v>217</v>
      </c>
      <c r="N72" s="124">
        <v>218</v>
      </c>
      <c r="O72" s="1"/>
      <c r="P72" s="1"/>
      <c r="Q72" s="1"/>
    </row>
    <row r="73" spans="1:17" ht="30.75">
      <c r="A73" s="135">
        <v>1</v>
      </c>
      <c r="B73" s="136" t="s">
        <v>2158</v>
      </c>
      <c r="C73" s="136" t="s">
        <v>2159</v>
      </c>
      <c r="D73" s="136" t="s">
        <v>386</v>
      </c>
      <c r="E73" s="150" t="s">
        <v>2160</v>
      </c>
      <c r="F73" s="135"/>
      <c r="G73" s="139">
        <v>33</v>
      </c>
      <c r="H73" s="139">
        <v>6</v>
      </c>
      <c r="I73" s="141">
        <v>1157.5676</v>
      </c>
      <c r="J73" s="124"/>
      <c r="K73" s="124">
        <v>33</v>
      </c>
      <c r="L73" s="124">
        <v>33</v>
      </c>
      <c r="M73" s="124">
        <v>33</v>
      </c>
      <c r="N73" s="124">
        <v>33</v>
      </c>
      <c r="O73" s="1"/>
      <c r="P73" s="1"/>
      <c r="Q73" s="1"/>
    </row>
    <row r="74" spans="1:17" ht="12.75">
      <c r="A74" s="135">
        <v>1</v>
      </c>
      <c r="B74" s="136" t="s">
        <v>1329</v>
      </c>
      <c r="C74" s="136" t="s">
        <v>1330</v>
      </c>
      <c r="D74" s="136" t="s">
        <v>386</v>
      </c>
      <c r="E74" s="136" t="s">
        <v>1332</v>
      </c>
      <c r="F74" s="136" t="s">
        <v>1333</v>
      </c>
      <c r="G74" s="139">
        <v>127</v>
      </c>
      <c r="H74" s="139">
        <v>20</v>
      </c>
      <c r="I74" s="141">
        <v>9500</v>
      </c>
      <c r="J74" s="124">
        <v>239</v>
      </c>
      <c r="K74" s="124">
        <v>239</v>
      </c>
      <c r="L74" s="124">
        <v>239</v>
      </c>
      <c r="M74" s="124">
        <v>236</v>
      </c>
      <c r="N74" s="124">
        <v>233</v>
      </c>
      <c r="O74" s="1"/>
      <c r="P74" s="1"/>
      <c r="Q74" s="1"/>
    </row>
    <row r="75" spans="1:17" ht="22.5">
      <c r="A75" s="135">
        <v>1</v>
      </c>
      <c r="B75" s="136" t="s">
        <v>1650</v>
      </c>
      <c r="C75" s="136" t="s">
        <v>1340</v>
      </c>
      <c r="D75" s="136" t="s">
        <v>386</v>
      </c>
      <c r="E75" s="136" t="s">
        <v>1962</v>
      </c>
      <c r="F75" s="135"/>
      <c r="G75" s="139">
        <v>151</v>
      </c>
      <c r="H75" s="139">
        <v>28</v>
      </c>
      <c r="I75" s="141">
        <v>7870</v>
      </c>
      <c r="J75" s="124">
        <v>232</v>
      </c>
      <c r="K75" s="124">
        <v>232</v>
      </c>
      <c r="L75" s="124">
        <v>232</v>
      </c>
      <c r="M75" s="124">
        <v>229</v>
      </c>
      <c r="N75" s="124">
        <v>227</v>
      </c>
      <c r="O75" s="1"/>
      <c r="P75" s="1"/>
      <c r="Q75" s="1"/>
    </row>
    <row r="76" spans="1:17" ht="45">
      <c r="A76" s="146">
        <v>1</v>
      </c>
      <c r="B76" s="136" t="s">
        <v>704</v>
      </c>
      <c r="C76" s="136" t="s">
        <v>1365</v>
      </c>
      <c r="D76" s="136" t="s">
        <v>382</v>
      </c>
      <c r="E76" s="136" t="s">
        <v>864</v>
      </c>
      <c r="F76" s="135"/>
      <c r="G76" s="139">
        <v>1118</v>
      </c>
      <c r="H76" s="139">
        <v>227</v>
      </c>
      <c r="I76" s="141">
        <v>30328.6033</v>
      </c>
      <c r="J76" s="124">
        <v>945</v>
      </c>
      <c r="K76" s="124">
        <v>945</v>
      </c>
      <c r="L76" s="124">
        <v>945</v>
      </c>
      <c r="M76" s="124">
        <v>933</v>
      </c>
      <c r="N76" s="124">
        <v>1118</v>
      </c>
      <c r="O76" s="1"/>
      <c r="P76" s="1"/>
      <c r="Q76" s="1"/>
    </row>
    <row r="77" spans="1:17" ht="20.25">
      <c r="A77" s="146">
        <v>1</v>
      </c>
      <c r="B77" s="142" t="s">
        <v>1817</v>
      </c>
      <c r="C77" s="136" t="s">
        <v>1369</v>
      </c>
      <c r="D77" s="136" t="s">
        <v>1341</v>
      </c>
      <c r="E77" s="142" t="s">
        <v>1342</v>
      </c>
      <c r="F77" s="135"/>
      <c r="G77" s="139">
        <v>200</v>
      </c>
      <c r="H77" s="139">
        <v>39</v>
      </c>
      <c r="I77" s="141">
        <v>6140</v>
      </c>
      <c r="J77" s="124">
        <v>447</v>
      </c>
      <c r="K77" s="124">
        <v>447</v>
      </c>
      <c r="L77" s="124">
        <v>447</v>
      </c>
      <c r="M77" s="124">
        <v>444</v>
      </c>
      <c r="N77" s="124">
        <v>442</v>
      </c>
      <c r="O77" s="1"/>
      <c r="P77" s="1"/>
      <c r="Q77" s="1"/>
    </row>
    <row r="78" spans="1:17" ht="12.75">
      <c r="A78" s="146">
        <v>1</v>
      </c>
      <c r="B78" s="136" t="s">
        <v>1363</v>
      </c>
      <c r="C78" s="136" t="s">
        <v>1308</v>
      </c>
      <c r="D78" s="136" t="s">
        <v>386</v>
      </c>
      <c r="E78" s="136" t="s">
        <v>1364</v>
      </c>
      <c r="F78" s="135"/>
      <c r="G78" s="139">
        <v>81</v>
      </c>
      <c r="H78" s="139">
        <v>18</v>
      </c>
      <c r="I78" s="141">
        <v>13151.25</v>
      </c>
      <c r="J78" s="124">
        <v>114</v>
      </c>
      <c r="K78" s="124">
        <v>114</v>
      </c>
      <c r="L78" s="124">
        <v>115</v>
      </c>
      <c r="M78" s="124">
        <v>115</v>
      </c>
      <c r="N78" s="124">
        <v>116</v>
      </c>
      <c r="O78" s="1"/>
      <c r="P78" s="1"/>
      <c r="Q78" s="1"/>
    </row>
    <row r="79" spans="1:17" ht="12.75">
      <c r="A79" s="146">
        <v>1</v>
      </c>
      <c r="B79" s="136" t="s">
        <v>1361</v>
      </c>
      <c r="C79" s="136" t="s">
        <v>1308</v>
      </c>
      <c r="D79" s="136" t="s">
        <v>386</v>
      </c>
      <c r="E79" s="136" t="s">
        <v>1362</v>
      </c>
      <c r="F79" s="135"/>
      <c r="G79" s="139">
        <v>104</v>
      </c>
      <c r="H79" s="139">
        <v>25</v>
      </c>
      <c r="I79" s="141">
        <v>21260</v>
      </c>
      <c r="J79" s="124">
        <v>142</v>
      </c>
      <c r="K79" s="124">
        <v>142</v>
      </c>
      <c r="L79" s="124">
        <v>143</v>
      </c>
      <c r="M79" s="124">
        <v>143</v>
      </c>
      <c r="N79" s="124">
        <v>144</v>
      </c>
      <c r="O79" s="1"/>
      <c r="P79" s="1"/>
      <c r="Q79" s="1"/>
    </row>
    <row r="80" spans="1:17" ht="12.75">
      <c r="A80" s="135">
        <v>1</v>
      </c>
      <c r="B80" s="136" t="s">
        <v>1421</v>
      </c>
      <c r="C80" s="136" t="s">
        <v>1308</v>
      </c>
      <c r="D80" s="136" t="s">
        <v>386</v>
      </c>
      <c r="E80" s="136" t="s">
        <v>1422</v>
      </c>
      <c r="F80" s="135"/>
      <c r="G80" s="139">
        <v>81</v>
      </c>
      <c r="H80" s="139">
        <v>21</v>
      </c>
      <c r="I80" s="141">
        <v>3512</v>
      </c>
      <c r="J80" s="124">
        <v>88</v>
      </c>
      <c r="K80" s="124">
        <v>88</v>
      </c>
      <c r="L80" s="124">
        <v>89</v>
      </c>
      <c r="M80" s="124">
        <v>89</v>
      </c>
      <c r="N80" s="124">
        <v>90</v>
      </c>
      <c r="O80" s="1"/>
      <c r="P80" s="1"/>
      <c r="Q80" s="1"/>
    </row>
    <row r="81" spans="1:17" ht="22.5">
      <c r="A81" s="135">
        <v>1</v>
      </c>
      <c r="B81" s="136" t="s">
        <v>1966</v>
      </c>
      <c r="C81" s="136" t="s">
        <v>1308</v>
      </c>
      <c r="D81" s="136" t="s">
        <v>386</v>
      </c>
      <c r="E81" s="142" t="s">
        <v>1967</v>
      </c>
      <c r="F81" s="135"/>
      <c r="G81" s="139">
        <v>190</v>
      </c>
      <c r="H81" s="139">
        <v>34</v>
      </c>
      <c r="I81" s="141">
        <f>11580+168</f>
        <v>11748</v>
      </c>
      <c r="J81" s="124">
        <v>198</v>
      </c>
      <c r="K81" s="124">
        <v>198</v>
      </c>
      <c r="L81" s="124">
        <v>200</v>
      </c>
      <c r="M81" s="124">
        <v>201</v>
      </c>
      <c r="N81" s="124">
        <v>202</v>
      </c>
      <c r="O81" s="1"/>
      <c r="P81" s="1"/>
      <c r="Q81" s="1"/>
    </row>
    <row r="82" spans="1:17" ht="12.75">
      <c r="A82" s="135">
        <v>1</v>
      </c>
      <c r="B82" s="136" t="s">
        <v>1756</v>
      </c>
      <c r="C82" s="136" t="s">
        <v>1308</v>
      </c>
      <c r="D82" s="136" t="s">
        <v>386</v>
      </c>
      <c r="E82" s="136" t="s">
        <v>1757</v>
      </c>
      <c r="F82" s="135"/>
      <c r="G82" s="139">
        <v>67</v>
      </c>
      <c r="H82" s="139">
        <v>15</v>
      </c>
      <c r="I82" s="141">
        <v>1742</v>
      </c>
      <c r="J82" s="124">
        <v>129</v>
      </c>
      <c r="K82" s="124">
        <v>129</v>
      </c>
      <c r="L82" s="124">
        <v>130</v>
      </c>
      <c r="M82" s="124">
        <v>130</v>
      </c>
      <c r="N82" s="124">
        <v>131</v>
      </c>
      <c r="O82" s="1"/>
      <c r="P82" s="1"/>
      <c r="Q82" s="1"/>
    </row>
    <row r="83" spans="1:17" ht="12.75">
      <c r="A83" s="135">
        <v>1</v>
      </c>
      <c r="B83" s="142" t="s">
        <v>1451</v>
      </c>
      <c r="C83" s="136" t="s">
        <v>1308</v>
      </c>
      <c r="D83" s="142" t="s">
        <v>386</v>
      </c>
      <c r="E83" s="136" t="s">
        <v>1452</v>
      </c>
      <c r="F83" s="135"/>
      <c r="G83" s="139">
        <v>68</v>
      </c>
      <c r="H83" s="139">
        <v>15</v>
      </c>
      <c r="I83" s="143">
        <v>200.0107</v>
      </c>
      <c r="J83" s="124">
        <v>85</v>
      </c>
      <c r="K83" s="124">
        <v>85</v>
      </c>
      <c r="L83" s="124">
        <v>86</v>
      </c>
      <c r="M83" s="124">
        <v>86</v>
      </c>
      <c r="N83" s="124">
        <v>87</v>
      </c>
      <c r="O83" s="1"/>
      <c r="P83" s="1"/>
      <c r="Q83" s="1"/>
    </row>
    <row r="84" spans="1:17" ht="12.75">
      <c r="A84" s="135">
        <v>1</v>
      </c>
      <c r="B84" s="136" t="s">
        <v>1472</v>
      </c>
      <c r="C84" s="136" t="s">
        <v>1308</v>
      </c>
      <c r="D84" s="136" t="s">
        <v>1341</v>
      </c>
      <c r="E84" s="136" t="s">
        <v>1473</v>
      </c>
      <c r="F84" s="135"/>
      <c r="G84" s="139">
        <v>63</v>
      </c>
      <c r="H84" s="139">
        <v>12</v>
      </c>
      <c r="I84" s="141">
        <v>72.6121</v>
      </c>
      <c r="J84" s="124">
        <v>63</v>
      </c>
      <c r="K84" s="124">
        <v>63</v>
      </c>
      <c r="L84" s="124">
        <v>63</v>
      </c>
      <c r="M84" s="124">
        <v>63</v>
      </c>
      <c r="N84" s="124">
        <v>63</v>
      </c>
      <c r="O84" s="1"/>
      <c r="P84" s="1"/>
      <c r="Q84" s="1"/>
    </row>
    <row r="85" spans="1:17" ht="12.75">
      <c r="A85" s="135">
        <v>1</v>
      </c>
      <c r="B85" s="136" t="s">
        <v>1468</v>
      </c>
      <c r="C85" s="136" t="s">
        <v>1308</v>
      </c>
      <c r="D85" s="136" t="s">
        <v>386</v>
      </c>
      <c r="E85" s="136" t="s">
        <v>1469</v>
      </c>
      <c r="F85" s="135"/>
      <c r="G85" s="139">
        <v>68</v>
      </c>
      <c r="H85" s="139">
        <v>14</v>
      </c>
      <c r="I85" s="141">
        <v>1017</v>
      </c>
      <c r="J85" s="124">
        <v>68</v>
      </c>
      <c r="K85" s="124">
        <v>68</v>
      </c>
      <c r="L85" s="124">
        <v>69</v>
      </c>
      <c r="M85" s="124">
        <v>69</v>
      </c>
      <c r="N85" s="124">
        <v>70</v>
      </c>
      <c r="O85" s="1"/>
      <c r="P85" s="1"/>
      <c r="Q85" s="1"/>
    </row>
    <row r="86" spans="1:17" ht="12.75">
      <c r="A86" s="135">
        <v>1</v>
      </c>
      <c r="B86" s="136" t="s">
        <v>1474</v>
      </c>
      <c r="C86" s="136" t="s">
        <v>1308</v>
      </c>
      <c r="D86" s="136" t="s">
        <v>386</v>
      </c>
      <c r="E86" s="136" t="s">
        <v>1475</v>
      </c>
      <c r="F86" s="135"/>
      <c r="G86" s="139">
        <v>86</v>
      </c>
      <c r="H86" s="139">
        <v>15</v>
      </c>
      <c r="I86" s="141">
        <v>2289.365</v>
      </c>
      <c r="J86" s="124">
        <v>86</v>
      </c>
      <c r="K86" s="124">
        <v>86</v>
      </c>
      <c r="L86" s="124">
        <v>87</v>
      </c>
      <c r="M86" s="124">
        <v>87</v>
      </c>
      <c r="N86" s="124">
        <v>88</v>
      </c>
      <c r="O86" s="1"/>
      <c r="P86" s="1"/>
      <c r="Q86" s="1"/>
    </row>
    <row r="87" spans="1:17" ht="12.75">
      <c r="A87" s="135">
        <v>1</v>
      </c>
      <c r="B87" s="136" t="s">
        <v>1366</v>
      </c>
      <c r="C87" s="136" t="s">
        <v>1308</v>
      </c>
      <c r="D87" s="136" t="s">
        <v>386</v>
      </c>
      <c r="E87" s="136" t="s">
        <v>1367</v>
      </c>
      <c r="F87" s="135"/>
      <c r="G87" s="139">
        <v>55</v>
      </c>
      <c r="H87" s="139">
        <v>10</v>
      </c>
      <c r="I87" s="141">
        <v>570</v>
      </c>
      <c r="J87" s="124">
        <v>91</v>
      </c>
      <c r="K87" s="124">
        <v>91</v>
      </c>
      <c r="L87" s="124">
        <v>92</v>
      </c>
      <c r="M87" s="124">
        <v>92</v>
      </c>
      <c r="N87" s="124">
        <v>93</v>
      </c>
      <c r="O87" s="1"/>
      <c r="P87" s="1"/>
      <c r="Q87" s="1"/>
    </row>
    <row r="88" spans="1:17" ht="12.75">
      <c r="A88" s="135">
        <v>1</v>
      </c>
      <c r="B88" s="136" t="s">
        <v>1476</v>
      </c>
      <c r="C88" s="136" t="s">
        <v>1308</v>
      </c>
      <c r="D88" s="136" t="s">
        <v>386</v>
      </c>
      <c r="E88" s="136" t="s">
        <v>1477</v>
      </c>
      <c r="F88" s="135"/>
      <c r="G88" s="139">
        <v>83</v>
      </c>
      <c r="H88" s="139">
        <v>15</v>
      </c>
      <c r="I88" s="141">
        <v>563.997</v>
      </c>
      <c r="J88" s="124">
        <v>83</v>
      </c>
      <c r="K88" s="124">
        <v>83</v>
      </c>
      <c r="L88" s="124">
        <v>84</v>
      </c>
      <c r="M88" s="124">
        <v>84</v>
      </c>
      <c r="N88" s="124">
        <v>85</v>
      </c>
      <c r="O88" s="1"/>
      <c r="P88" s="1"/>
      <c r="Q88" s="1"/>
    </row>
    <row r="89" spans="1:17" ht="12.75">
      <c r="A89" s="135">
        <v>1</v>
      </c>
      <c r="B89" s="142" t="s">
        <v>1651</v>
      </c>
      <c r="C89" s="136" t="s">
        <v>1308</v>
      </c>
      <c r="D89" s="136" t="s">
        <v>386</v>
      </c>
      <c r="E89" s="136" t="s">
        <v>1426</v>
      </c>
      <c r="F89" s="135"/>
      <c r="G89" s="139">
        <v>82</v>
      </c>
      <c r="H89" s="139">
        <v>16</v>
      </c>
      <c r="I89" s="141">
        <v>5590</v>
      </c>
      <c r="J89" s="124">
        <v>87</v>
      </c>
      <c r="K89" s="124">
        <v>87</v>
      </c>
      <c r="L89" s="124">
        <v>88</v>
      </c>
      <c r="M89" s="124">
        <v>88</v>
      </c>
      <c r="N89" s="124">
        <v>89</v>
      </c>
      <c r="O89" s="1"/>
      <c r="P89" s="1"/>
      <c r="Q89" s="1"/>
    </row>
    <row r="90" spans="1:17" ht="12.75">
      <c r="A90" s="135">
        <v>1</v>
      </c>
      <c r="B90" s="136" t="s">
        <v>1470</v>
      </c>
      <c r="C90" s="136" t="s">
        <v>1308</v>
      </c>
      <c r="D90" s="136" t="s">
        <v>386</v>
      </c>
      <c r="E90" s="136" t="s">
        <v>1471</v>
      </c>
      <c r="F90" s="135"/>
      <c r="G90" s="139">
        <v>45</v>
      </c>
      <c r="H90" s="139">
        <v>10</v>
      </c>
      <c r="I90" s="141">
        <v>2834</v>
      </c>
      <c r="J90" s="124">
        <v>45</v>
      </c>
      <c r="K90" s="124">
        <v>45</v>
      </c>
      <c r="L90" s="124">
        <v>45</v>
      </c>
      <c r="M90" s="124">
        <v>45</v>
      </c>
      <c r="N90" s="124">
        <v>45</v>
      </c>
      <c r="O90" s="1"/>
      <c r="P90" s="1"/>
      <c r="Q90" s="1"/>
    </row>
    <row r="91" spans="1:17" ht="12.75">
      <c r="A91" s="135">
        <v>1</v>
      </c>
      <c r="B91" s="136" t="s">
        <v>1646</v>
      </c>
      <c r="C91" s="136" t="s">
        <v>1308</v>
      </c>
      <c r="D91" s="136" t="s">
        <v>386</v>
      </c>
      <c r="E91" s="136" t="s">
        <v>1427</v>
      </c>
      <c r="F91" s="135"/>
      <c r="G91" s="139">
        <v>27</v>
      </c>
      <c r="H91" s="139">
        <v>6</v>
      </c>
      <c r="I91" s="141">
        <v>2729</v>
      </c>
      <c r="J91" s="124">
        <v>45</v>
      </c>
      <c r="K91" s="124">
        <v>45</v>
      </c>
      <c r="L91" s="124">
        <v>45</v>
      </c>
      <c r="M91" s="124">
        <v>45</v>
      </c>
      <c r="N91" s="124">
        <v>45</v>
      </c>
      <c r="O91" s="1"/>
      <c r="P91" s="1"/>
      <c r="Q91" s="1"/>
    </row>
    <row r="92" spans="1:17" ht="22.5">
      <c r="A92" s="135">
        <v>1</v>
      </c>
      <c r="B92" s="136" t="s">
        <v>1582</v>
      </c>
      <c r="C92" s="136" t="s">
        <v>1308</v>
      </c>
      <c r="D92" s="136" t="s">
        <v>386</v>
      </c>
      <c r="E92" s="136" t="s">
        <v>1462</v>
      </c>
      <c r="F92" s="135"/>
      <c r="G92" s="139">
        <v>170</v>
      </c>
      <c r="H92" s="139">
        <v>37</v>
      </c>
      <c r="I92" s="141">
        <v>27119</v>
      </c>
      <c r="J92" s="124">
        <v>170</v>
      </c>
      <c r="K92" s="124">
        <v>170</v>
      </c>
      <c r="L92" s="124">
        <v>171</v>
      </c>
      <c r="M92" s="124">
        <v>172</v>
      </c>
      <c r="N92" s="124">
        <v>172</v>
      </c>
      <c r="O92" s="1"/>
      <c r="P92" s="1"/>
      <c r="Q92" s="1"/>
    </row>
    <row r="93" spans="1:17" ht="12.75">
      <c r="A93" s="135">
        <v>1</v>
      </c>
      <c r="B93" s="142" t="s">
        <v>1373</v>
      </c>
      <c r="C93" s="136" t="s">
        <v>1308</v>
      </c>
      <c r="D93" s="136" t="s">
        <v>386</v>
      </c>
      <c r="E93" s="136" t="s">
        <v>1374</v>
      </c>
      <c r="F93" s="135"/>
      <c r="G93" s="139">
        <v>84</v>
      </c>
      <c r="H93" s="139">
        <v>20</v>
      </c>
      <c r="I93" s="141">
        <v>8875</v>
      </c>
      <c r="J93" s="124">
        <v>118</v>
      </c>
      <c r="K93" s="124">
        <v>118</v>
      </c>
      <c r="L93" s="124">
        <v>119</v>
      </c>
      <c r="M93" s="124">
        <v>119</v>
      </c>
      <c r="N93" s="124">
        <v>120</v>
      </c>
      <c r="O93" s="1"/>
      <c r="P93" s="1"/>
      <c r="Q93" s="1"/>
    </row>
    <row r="94" spans="1:17" ht="22.5">
      <c r="A94" s="135">
        <v>1</v>
      </c>
      <c r="B94" s="142" t="s">
        <v>1820</v>
      </c>
      <c r="C94" s="136" t="s">
        <v>1308</v>
      </c>
      <c r="D94" s="136" t="s">
        <v>386</v>
      </c>
      <c r="E94" s="136" t="s">
        <v>1350</v>
      </c>
      <c r="F94" s="135"/>
      <c r="G94" s="139">
        <v>83</v>
      </c>
      <c r="H94" s="139">
        <v>19</v>
      </c>
      <c r="I94" s="141">
        <v>5342</v>
      </c>
      <c r="J94" s="124">
        <v>101</v>
      </c>
      <c r="K94" s="124">
        <v>101</v>
      </c>
      <c r="L94" s="124">
        <v>102</v>
      </c>
      <c r="M94" s="124">
        <v>102</v>
      </c>
      <c r="N94" s="124">
        <v>103</v>
      </c>
      <c r="O94" s="1"/>
      <c r="P94" s="1"/>
      <c r="Q94" s="1"/>
    </row>
    <row r="95" spans="1:17" ht="12.75">
      <c r="A95" s="135">
        <v>1</v>
      </c>
      <c r="B95" s="142" t="s">
        <v>1351</v>
      </c>
      <c r="C95" s="136" t="s">
        <v>1308</v>
      </c>
      <c r="D95" s="136" t="s">
        <v>386</v>
      </c>
      <c r="E95" s="136" t="s">
        <v>1352</v>
      </c>
      <c r="F95" s="135"/>
      <c r="G95" s="139">
        <v>88</v>
      </c>
      <c r="H95" s="139">
        <v>19</v>
      </c>
      <c r="I95" s="141">
        <v>5463.75</v>
      </c>
      <c r="J95" s="124">
        <v>178</v>
      </c>
      <c r="K95" s="124">
        <v>178</v>
      </c>
      <c r="L95" s="124">
        <v>179</v>
      </c>
      <c r="M95" s="124">
        <v>180</v>
      </c>
      <c r="N95" s="124">
        <v>180</v>
      </c>
      <c r="O95" s="1"/>
      <c r="P95" s="1"/>
      <c r="Q95" s="1"/>
    </row>
    <row r="96" spans="1:17" ht="22.5">
      <c r="A96" s="135">
        <v>1</v>
      </c>
      <c r="B96" s="142" t="s">
        <v>1368</v>
      </c>
      <c r="C96" s="136" t="s">
        <v>1308</v>
      </c>
      <c r="D96" s="136" t="s">
        <v>386</v>
      </c>
      <c r="E96" s="142" t="s">
        <v>1760</v>
      </c>
      <c r="F96" s="135"/>
      <c r="G96" s="139">
        <v>150</v>
      </c>
      <c r="H96" s="139">
        <v>27</v>
      </c>
      <c r="I96" s="126">
        <f>3162.5+1746</f>
        <v>4908.5</v>
      </c>
      <c r="J96" s="124">
        <v>150</v>
      </c>
      <c r="K96" s="124">
        <v>150</v>
      </c>
      <c r="L96" s="124">
        <v>151</v>
      </c>
      <c r="M96" s="124">
        <v>152</v>
      </c>
      <c r="N96" s="124">
        <v>152</v>
      </c>
      <c r="O96" s="1"/>
      <c r="P96" s="1"/>
      <c r="Q96" s="1"/>
    </row>
    <row r="97" spans="1:17" ht="12.75">
      <c r="A97" s="135">
        <v>1</v>
      </c>
      <c r="B97" s="136" t="s">
        <v>1463</v>
      </c>
      <c r="C97" s="136" t="s">
        <v>1308</v>
      </c>
      <c r="D97" s="136" t="s">
        <v>386</v>
      </c>
      <c r="E97" s="136" t="s">
        <v>1464</v>
      </c>
      <c r="F97" s="135"/>
      <c r="G97" s="139">
        <v>80</v>
      </c>
      <c r="H97" s="139">
        <v>16</v>
      </c>
      <c r="I97" s="141">
        <v>820</v>
      </c>
      <c r="J97" s="124">
        <v>80</v>
      </c>
      <c r="K97" s="124">
        <v>80</v>
      </c>
      <c r="L97" s="124">
        <v>81</v>
      </c>
      <c r="M97" s="124">
        <v>81</v>
      </c>
      <c r="N97" s="124">
        <v>82</v>
      </c>
      <c r="O97" s="1"/>
      <c r="P97" s="1"/>
      <c r="Q97" s="1"/>
    </row>
    <row r="98" spans="1:17" ht="33.75">
      <c r="A98" s="135">
        <v>1</v>
      </c>
      <c r="B98" s="136" t="s">
        <v>1959</v>
      </c>
      <c r="C98" s="142" t="s">
        <v>1960</v>
      </c>
      <c r="D98" s="136" t="s">
        <v>1341</v>
      </c>
      <c r="E98" s="136" t="s">
        <v>1961</v>
      </c>
      <c r="F98" s="135"/>
      <c r="G98" s="139">
        <v>221</v>
      </c>
      <c r="H98" s="139">
        <v>51</v>
      </c>
      <c r="I98" s="141">
        <v>4227.5</v>
      </c>
      <c r="J98" s="124">
        <v>287</v>
      </c>
      <c r="K98" s="124">
        <v>287</v>
      </c>
      <c r="L98" s="124">
        <v>289</v>
      </c>
      <c r="M98" s="124">
        <v>290</v>
      </c>
      <c r="N98" s="124">
        <v>291</v>
      </c>
      <c r="O98" s="1"/>
      <c r="P98" s="1"/>
      <c r="Q98" s="1"/>
    </row>
    <row r="99" spans="1:17" ht="33.75">
      <c r="A99" s="146">
        <v>1</v>
      </c>
      <c r="B99" s="136" t="s">
        <v>1791</v>
      </c>
      <c r="C99" s="136" t="s">
        <v>1609</v>
      </c>
      <c r="D99" s="136" t="s">
        <v>386</v>
      </c>
      <c r="E99" s="136" t="s">
        <v>1792</v>
      </c>
      <c r="F99" s="136" t="s">
        <v>1324</v>
      </c>
      <c r="G99" s="139">
        <v>188</v>
      </c>
      <c r="H99" s="139">
        <v>38</v>
      </c>
      <c r="I99" s="141">
        <v>40835</v>
      </c>
      <c r="J99" s="124">
        <v>620</v>
      </c>
      <c r="K99" s="124">
        <v>620</v>
      </c>
      <c r="L99" s="124">
        <v>620</v>
      </c>
      <c r="M99" s="124">
        <v>872</v>
      </c>
      <c r="N99" s="124">
        <v>870</v>
      </c>
      <c r="O99" s="1"/>
      <c r="P99" s="1"/>
      <c r="Q99" s="1"/>
    </row>
    <row r="100" spans="1:17" ht="12.75">
      <c r="A100" s="146">
        <v>1</v>
      </c>
      <c r="B100" s="136" t="s">
        <v>1431</v>
      </c>
      <c r="C100" s="136" t="s">
        <v>1298</v>
      </c>
      <c r="D100" s="136" t="s">
        <v>386</v>
      </c>
      <c r="E100" s="136" t="s">
        <v>1432</v>
      </c>
      <c r="F100" s="135"/>
      <c r="G100" s="139">
        <v>64</v>
      </c>
      <c r="H100" s="139">
        <v>13</v>
      </c>
      <c r="I100" s="143">
        <v>5350</v>
      </c>
      <c r="J100" s="124">
        <v>83</v>
      </c>
      <c r="K100" s="124">
        <v>83</v>
      </c>
      <c r="L100" s="124">
        <v>83</v>
      </c>
      <c r="M100" s="124">
        <v>83</v>
      </c>
      <c r="N100" s="124">
        <v>83</v>
      </c>
      <c r="O100" s="1"/>
      <c r="P100" s="1"/>
      <c r="Q100" s="1"/>
    </row>
    <row r="101" spans="1:17" ht="12.75">
      <c r="A101" s="146">
        <v>1</v>
      </c>
      <c r="B101" s="142" t="s">
        <v>1652</v>
      </c>
      <c r="C101" s="136" t="s">
        <v>1298</v>
      </c>
      <c r="D101" s="136" t="s">
        <v>1429</v>
      </c>
      <c r="E101" s="136" t="s">
        <v>1433</v>
      </c>
      <c r="F101" s="135"/>
      <c r="G101" s="139">
        <v>72</v>
      </c>
      <c r="H101" s="139">
        <v>10</v>
      </c>
      <c r="I101" s="141">
        <v>58180</v>
      </c>
      <c r="J101" s="124">
        <v>108</v>
      </c>
      <c r="K101" s="124">
        <v>108</v>
      </c>
      <c r="L101" s="124">
        <v>108</v>
      </c>
      <c r="M101" s="124">
        <v>108</v>
      </c>
      <c r="N101" s="124">
        <v>107</v>
      </c>
      <c r="O101" s="1"/>
      <c r="P101" s="1"/>
      <c r="Q101" s="1"/>
    </row>
    <row r="102" spans="1:17" ht="22.5">
      <c r="A102" s="146">
        <v>1</v>
      </c>
      <c r="B102" s="136" t="s">
        <v>1428</v>
      </c>
      <c r="C102" s="136" t="s">
        <v>1298</v>
      </c>
      <c r="D102" s="136" t="s">
        <v>1429</v>
      </c>
      <c r="E102" s="136" t="s">
        <v>1762</v>
      </c>
      <c r="F102" s="135"/>
      <c r="G102" s="139">
        <v>129</v>
      </c>
      <c r="H102" s="139">
        <v>29</v>
      </c>
      <c r="I102" s="143">
        <f>1379+250</f>
        <v>1629</v>
      </c>
      <c r="J102" s="124">
        <v>129</v>
      </c>
      <c r="K102" s="124">
        <v>129</v>
      </c>
      <c r="L102" s="124">
        <v>129</v>
      </c>
      <c r="M102" s="124">
        <v>129</v>
      </c>
      <c r="N102" s="124">
        <v>128</v>
      </c>
      <c r="O102" s="1"/>
      <c r="P102" s="1"/>
      <c r="Q102" s="1"/>
    </row>
    <row r="103" spans="1:17" ht="22.5">
      <c r="A103" s="146">
        <v>1</v>
      </c>
      <c r="B103" s="136" t="s">
        <v>1430</v>
      </c>
      <c r="C103" s="136" t="s">
        <v>1298</v>
      </c>
      <c r="D103" s="136" t="s">
        <v>386</v>
      </c>
      <c r="E103" s="136" t="s">
        <v>1763</v>
      </c>
      <c r="F103" s="135"/>
      <c r="G103" s="139">
        <v>79</v>
      </c>
      <c r="H103" s="139">
        <v>17</v>
      </c>
      <c r="I103" s="141">
        <f>609+287</f>
        <v>896</v>
      </c>
      <c r="J103" s="124">
        <v>79</v>
      </c>
      <c r="K103" s="124">
        <v>79</v>
      </c>
      <c r="L103" s="124">
        <v>79</v>
      </c>
      <c r="M103" s="124">
        <v>79</v>
      </c>
      <c r="N103" s="124">
        <v>79</v>
      </c>
      <c r="O103" s="1"/>
      <c r="P103" s="1"/>
      <c r="Q103" s="1"/>
    </row>
    <row r="104" spans="1:17" ht="33.75">
      <c r="A104" s="146">
        <v>1</v>
      </c>
      <c r="B104" s="136" t="s">
        <v>1309</v>
      </c>
      <c r="C104" s="136" t="s">
        <v>849</v>
      </c>
      <c r="D104" s="136" t="s">
        <v>386</v>
      </c>
      <c r="E104" s="142" t="s">
        <v>1310</v>
      </c>
      <c r="F104" s="135"/>
      <c r="G104" s="139">
        <v>109</v>
      </c>
      <c r="H104" s="139">
        <v>26</v>
      </c>
      <c r="I104" s="141">
        <v>24590</v>
      </c>
      <c r="J104" s="124">
        <v>210</v>
      </c>
      <c r="K104" s="124">
        <v>210</v>
      </c>
      <c r="L104" s="124">
        <v>210</v>
      </c>
      <c r="M104" s="124">
        <v>419</v>
      </c>
      <c r="N104" s="124">
        <v>419</v>
      </c>
      <c r="O104" s="1"/>
      <c r="P104" s="1"/>
      <c r="Q104" s="1"/>
    </row>
    <row r="105" spans="1:17" ht="22.5">
      <c r="A105" s="135">
        <v>1</v>
      </c>
      <c r="B105" s="142" t="s">
        <v>1343</v>
      </c>
      <c r="C105" s="136" t="s">
        <v>1298</v>
      </c>
      <c r="D105" s="136" t="s">
        <v>25</v>
      </c>
      <c r="E105" s="142" t="s">
        <v>1344</v>
      </c>
      <c r="F105" s="135"/>
      <c r="G105" s="139">
        <v>102</v>
      </c>
      <c r="H105" s="139">
        <v>22</v>
      </c>
      <c r="I105" s="141">
        <v>9860</v>
      </c>
      <c r="J105" s="124">
        <v>171</v>
      </c>
      <c r="K105" s="124">
        <v>171</v>
      </c>
      <c r="L105" s="124">
        <v>171</v>
      </c>
      <c r="M105" s="124">
        <v>170</v>
      </c>
      <c r="N105" s="124">
        <v>170</v>
      </c>
      <c r="O105" s="1"/>
      <c r="P105" s="1"/>
      <c r="Q105" s="1"/>
    </row>
    <row r="106" spans="1:17" ht="12.75">
      <c r="A106" s="135">
        <v>1</v>
      </c>
      <c r="B106" s="136" t="s">
        <v>1968</v>
      </c>
      <c r="C106" s="136" t="s">
        <v>1298</v>
      </c>
      <c r="D106" s="142" t="s">
        <v>399</v>
      </c>
      <c r="E106" s="142" t="s">
        <v>1307</v>
      </c>
      <c r="F106" s="135"/>
      <c r="G106" s="139">
        <v>303</v>
      </c>
      <c r="H106" s="139">
        <v>60</v>
      </c>
      <c r="I106" s="141">
        <v>107000</v>
      </c>
      <c r="J106" s="124">
        <v>900</v>
      </c>
      <c r="K106" s="124">
        <v>900</v>
      </c>
      <c r="L106" s="124">
        <v>900</v>
      </c>
      <c r="M106" s="124">
        <v>897</v>
      </c>
      <c r="N106" s="124">
        <v>895</v>
      </c>
      <c r="O106" s="1"/>
      <c r="P106" s="1"/>
      <c r="Q106" s="1"/>
    </row>
    <row r="107" spans="1:17" ht="12.75">
      <c r="A107" s="135">
        <v>1</v>
      </c>
      <c r="B107" s="142" t="s">
        <v>1647</v>
      </c>
      <c r="C107" s="136" t="s">
        <v>1298</v>
      </c>
      <c r="D107" s="142" t="s">
        <v>386</v>
      </c>
      <c r="E107" s="136" t="s">
        <v>1434</v>
      </c>
      <c r="F107" s="135"/>
      <c r="G107" s="139">
        <v>65</v>
      </c>
      <c r="H107" s="139">
        <v>12</v>
      </c>
      <c r="I107" s="141">
        <v>5030</v>
      </c>
      <c r="J107" s="124">
        <v>113</v>
      </c>
      <c r="K107" s="124">
        <v>113</v>
      </c>
      <c r="L107" s="124">
        <v>113</v>
      </c>
      <c r="M107" s="124">
        <v>113</v>
      </c>
      <c r="N107" s="124">
        <v>112</v>
      </c>
      <c r="O107" s="1"/>
      <c r="P107" s="1"/>
      <c r="Q107" s="1"/>
    </row>
    <row r="108" spans="1:17" ht="22.5">
      <c r="A108" s="135">
        <v>1</v>
      </c>
      <c r="B108" s="142" t="s">
        <v>1453</v>
      </c>
      <c r="C108" s="136" t="s">
        <v>1653</v>
      </c>
      <c r="D108" s="136" t="s">
        <v>1429</v>
      </c>
      <c r="E108" s="136" t="s">
        <v>1377</v>
      </c>
      <c r="F108" s="135"/>
      <c r="G108" s="139">
        <v>224</v>
      </c>
      <c r="H108" s="139">
        <v>37</v>
      </c>
      <c r="I108" s="143">
        <f>122.0577+146.814</f>
        <v>268.8717</v>
      </c>
      <c r="J108" s="124">
        <v>379</v>
      </c>
      <c r="K108" s="124">
        <v>379</v>
      </c>
      <c r="L108" s="124">
        <v>379</v>
      </c>
      <c r="M108" s="124">
        <v>376</v>
      </c>
      <c r="N108" s="124">
        <v>373</v>
      </c>
      <c r="O108" s="1"/>
      <c r="P108" s="1"/>
      <c r="Q108" s="1"/>
    </row>
    <row r="109" spans="1:17" ht="12.75">
      <c r="A109" s="135">
        <v>1</v>
      </c>
      <c r="B109" s="136" t="s">
        <v>1679</v>
      </c>
      <c r="C109" s="136" t="s">
        <v>1680</v>
      </c>
      <c r="D109" s="136" t="s">
        <v>1341</v>
      </c>
      <c r="E109" s="150" t="s">
        <v>1743</v>
      </c>
      <c r="F109" s="135"/>
      <c r="G109" s="139">
        <v>115</v>
      </c>
      <c r="H109" s="139">
        <v>24</v>
      </c>
      <c r="I109" s="141">
        <v>7621.8642</v>
      </c>
      <c r="J109" s="124"/>
      <c r="K109" s="124">
        <v>115</v>
      </c>
      <c r="L109" s="124">
        <v>115</v>
      </c>
      <c r="M109" s="124">
        <v>114</v>
      </c>
      <c r="N109" s="124">
        <v>113</v>
      </c>
      <c r="O109" s="1"/>
      <c r="P109" s="1"/>
      <c r="Q109" s="1"/>
    </row>
    <row r="110" spans="1:17" ht="33.75">
      <c r="A110" s="135">
        <v>1</v>
      </c>
      <c r="B110" s="136" t="s">
        <v>1730</v>
      </c>
      <c r="C110" s="136" t="s">
        <v>1375</v>
      </c>
      <c r="D110" s="136" t="s">
        <v>386</v>
      </c>
      <c r="E110" s="136" t="s">
        <v>1727</v>
      </c>
      <c r="F110" s="135"/>
      <c r="G110" s="139">
        <v>290</v>
      </c>
      <c r="H110" s="139">
        <v>51</v>
      </c>
      <c r="I110" s="141">
        <f>1232+528.5001</f>
        <v>1760.5001</v>
      </c>
      <c r="J110" s="124">
        <v>174</v>
      </c>
      <c r="K110" s="124">
        <v>174</v>
      </c>
      <c r="L110" s="124">
        <v>290</v>
      </c>
      <c r="M110" s="124">
        <v>285</v>
      </c>
      <c r="N110" s="124">
        <v>280</v>
      </c>
      <c r="O110" s="1"/>
      <c r="P110" s="1"/>
      <c r="Q110" s="1"/>
    </row>
    <row r="111" spans="1:17" ht="33.75">
      <c r="A111" s="135">
        <v>1</v>
      </c>
      <c r="B111" s="136" t="s">
        <v>1732</v>
      </c>
      <c r="C111" s="136" t="s">
        <v>1375</v>
      </c>
      <c r="D111" s="136" t="s">
        <v>386</v>
      </c>
      <c r="E111" s="136" t="s">
        <v>1458</v>
      </c>
      <c r="F111" s="135"/>
      <c r="G111" s="139">
        <v>305</v>
      </c>
      <c r="H111" s="139">
        <v>62</v>
      </c>
      <c r="I111" s="141">
        <v>231.8005</v>
      </c>
      <c r="J111" s="124">
        <v>305</v>
      </c>
      <c r="K111" s="124">
        <v>305</v>
      </c>
      <c r="L111" s="124">
        <v>305</v>
      </c>
      <c r="M111" s="124">
        <v>299</v>
      </c>
      <c r="N111" s="124">
        <v>294</v>
      </c>
      <c r="O111" s="1"/>
      <c r="P111" s="1"/>
      <c r="Q111" s="1"/>
    </row>
    <row r="112" spans="1:17" ht="33.75">
      <c r="A112" s="135">
        <v>1</v>
      </c>
      <c r="B112" s="136" t="s">
        <v>1731</v>
      </c>
      <c r="C112" s="136" t="s">
        <v>1375</v>
      </c>
      <c r="D112" s="136" t="s">
        <v>386</v>
      </c>
      <c r="E112" s="136" t="s">
        <v>1728</v>
      </c>
      <c r="F112" s="135"/>
      <c r="G112" s="139">
        <v>455</v>
      </c>
      <c r="H112" s="139">
        <v>72</v>
      </c>
      <c r="I112" s="141">
        <f>4888+11123.327</f>
        <v>16011.327</v>
      </c>
      <c r="J112" s="124">
        <v>217</v>
      </c>
      <c r="K112" s="124">
        <v>217</v>
      </c>
      <c r="L112" s="124">
        <v>455</v>
      </c>
      <c r="M112" s="124">
        <v>447</v>
      </c>
      <c r="N112" s="124">
        <v>439</v>
      </c>
      <c r="O112" s="1"/>
      <c r="P112" s="1"/>
      <c r="Q112" s="1"/>
    </row>
    <row r="113" spans="1:17" ht="45">
      <c r="A113" s="135">
        <v>1</v>
      </c>
      <c r="B113" s="142" t="s">
        <v>1729</v>
      </c>
      <c r="C113" s="136" t="s">
        <v>232</v>
      </c>
      <c r="D113" s="136" t="s">
        <v>386</v>
      </c>
      <c r="E113" s="136" t="s">
        <v>2161</v>
      </c>
      <c r="F113" s="135"/>
      <c r="G113" s="139">
        <v>135</v>
      </c>
      <c r="H113" s="139">
        <v>25</v>
      </c>
      <c r="I113" s="141">
        <v>895.6237</v>
      </c>
      <c r="J113" s="124">
        <v>83</v>
      </c>
      <c r="K113" s="124">
        <v>135</v>
      </c>
      <c r="L113" s="124">
        <v>135</v>
      </c>
      <c r="M113" s="124">
        <v>81</v>
      </c>
      <c r="N113" s="124">
        <v>80</v>
      </c>
      <c r="O113" s="1"/>
      <c r="P113" s="1"/>
      <c r="Q113" s="1"/>
    </row>
    <row r="114" spans="1:17" ht="22.5">
      <c r="A114" s="135">
        <v>1</v>
      </c>
      <c r="B114" s="136" t="s">
        <v>1565</v>
      </c>
      <c r="C114" s="136" t="s">
        <v>1291</v>
      </c>
      <c r="D114" s="136" t="s">
        <v>1292</v>
      </c>
      <c r="E114" s="136" t="s">
        <v>1972</v>
      </c>
      <c r="F114" s="136" t="s">
        <v>1973</v>
      </c>
      <c r="G114" s="139">
        <v>49</v>
      </c>
      <c r="H114" s="139">
        <v>8</v>
      </c>
      <c r="I114" s="141">
        <v>244</v>
      </c>
      <c r="J114" s="124">
        <v>78</v>
      </c>
      <c r="K114" s="124">
        <v>78</v>
      </c>
      <c r="L114" s="124">
        <v>78</v>
      </c>
      <c r="M114" s="124">
        <v>78</v>
      </c>
      <c r="N114" s="124">
        <v>78</v>
      </c>
      <c r="O114" s="1"/>
      <c r="P114" s="1"/>
      <c r="Q114" s="1"/>
    </row>
    <row r="115" spans="1:17" ht="12.75">
      <c r="A115" s="249">
        <v>1</v>
      </c>
      <c r="B115" s="250" t="s">
        <v>1096</v>
      </c>
      <c r="C115" s="250" t="s">
        <v>1097</v>
      </c>
      <c r="D115" s="250" t="s">
        <v>386</v>
      </c>
      <c r="E115" s="250" t="s">
        <v>1391</v>
      </c>
      <c r="F115" s="250"/>
      <c r="G115" s="253">
        <v>107</v>
      </c>
      <c r="H115" s="253">
        <v>27</v>
      </c>
      <c r="I115" s="254">
        <v>1846.3692</v>
      </c>
      <c r="J115" s="245"/>
      <c r="K115" s="245"/>
      <c r="L115" s="245"/>
      <c r="M115" s="245"/>
      <c r="N115" s="245">
        <v>107</v>
      </c>
      <c r="O115" s="1"/>
      <c r="P115" s="1"/>
      <c r="Q115" s="1"/>
    </row>
    <row r="116" spans="1:17" ht="22.5">
      <c r="A116" s="249">
        <v>1</v>
      </c>
      <c r="B116" s="250" t="s">
        <v>1393</v>
      </c>
      <c r="C116" s="250" t="s">
        <v>1098</v>
      </c>
      <c r="D116" s="250" t="s">
        <v>1341</v>
      </c>
      <c r="E116" s="250" t="s">
        <v>1392</v>
      </c>
      <c r="F116" s="250"/>
      <c r="G116" s="253">
        <v>179</v>
      </c>
      <c r="H116" s="253">
        <v>39</v>
      </c>
      <c r="I116" s="254">
        <v>2053.3573</v>
      </c>
      <c r="J116" s="245"/>
      <c r="K116" s="245"/>
      <c r="L116" s="245"/>
      <c r="M116" s="245"/>
      <c r="N116" s="245">
        <v>179</v>
      </c>
      <c r="O116" s="1"/>
      <c r="P116" s="1"/>
      <c r="Q116" s="1"/>
    </row>
    <row r="117" spans="1:17" ht="12.75">
      <c r="A117" s="249">
        <v>1</v>
      </c>
      <c r="B117" s="250" t="s">
        <v>1385</v>
      </c>
      <c r="C117" s="250" t="s">
        <v>1365</v>
      </c>
      <c r="D117" s="250" t="s">
        <v>386</v>
      </c>
      <c r="E117" s="250" t="s">
        <v>1386</v>
      </c>
      <c r="F117" s="250"/>
      <c r="G117" s="253">
        <v>87</v>
      </c>
      <c r="H117" s="253">
        <v>19</v>
      </c>
      <c r="I117" s="254">
        <v>3016.126</v>
      </c>
      <c r="J117" s="245"/>
      <c r="K117" s="245"/>
      <c r="L117" s="245"/>
      <c r="M117" s="245"/>
      <c r="N117" s="245">
        <v>87</v>
      </c>
      <c r="O117" s="1"/>
      <c r="P117" s="1"/>
      <c r="Q117" s="1"/>
    </row>
    <row r="118" spans="1:17" ht="12.75">
      <c r="A118" s="249">
        <v>1</v>
      </c>
      <c r="B118" s="250" t="s">
        <v>1099</v>
      </c>
      <c r="C118" s="250" t="s">
        <v>1298</v>
      </c>
      <c r="D118" s="250" t="s">
        <v>386</v>
      </c>
      <c r="E118" s="250" t="s">
        <v>1394</v>
      </c>
      <c r="F118" s="250"/>
      <c r="G118" s="253">
        <v>44</v>
      </c>
      <c r="H118" s="253">
        <v>8</v>
      </c>
      <c r="I118" s="254">
        <v>205</v>
      </c>
      <c r="J118" s="245"/>
      <c r="K118" s="245"/>
      <c r="L118" s="245"/>
      <c r="M118" s="245"/>
      <c r="N118" s="245">
        <v>44</v>
      </c>
      <c r="O118" s="1"/>
      <c r="P118" s="1"/>
      <c r="Q118" s="1"/>
    </row>
    <row r="119" spans="1:17" ht="33.75">
      <c r="A119" s="249">
        <v>1</v>
      </c>
      <c r="B119" s="380" t="s">
        <v>698</v>
      </c>
      <c r="C119" s="280" t="s">
        <v>1365</v>
      </c>
      <c r="D119" s="280" t="s">
        <v>1389</v>
      </c>
      <c r="E119" s="250" t="s">
        <v>1390</v>
      </c>
      <c r="F119" s="292"/>
      <c r="G119" s="337">
        <v>118</v>
      </c>
      <c r="H119" s="337">
        <v>24</v>
      </c>
      <c r="I119" s="295">
        <v>306.2683</v>
      </c>
      <c r="J119" s="295"/>
      <c r="K119" s="295"/>
      <c r="L119" s="295"/>
      <c r="M119" s="295"/>
      <c r="N119" s="336">
        <v>118</v>
      </c>
      <c r="O119" s="1"/>
      <c r="P119" s="1"/>
      <c r="Q119" s="1"/>
    </row>
    <row r="120" spans="1:17" ht="12.75">
      <c r="A120" s="249">
        <v>1</v>
      </c>
      <c r="B120" s="280" t="s">
        <v>1100</v>
      </c>
      <c r="C120" s="280" t="s">
        <v>1164</v>
      </c>
      <c r="D120" s="280" t="s">
        <v>386</v>
      </c>
      <c r="E120" s="250" t="s">
        <v>1388</v>
      </c>
      <c r="F120" s="292"/>
      <c r="G120" s="337">
        <v>72</v>
      </c>
      <c r="H120" s="337">
        <v>14</v>
      </c>
      <c r="I120" s="295">
        <v>846.8991</v>
      </c>
      <c r="J120" s="295"/>
      <c r="K120" s="295"/>
      <c r="L120" s="295"/>
      <c r="M120" s="295"/>
      <c r="N120" s="336">
        <v>72</v>
      </c>
      <c r="O120" s="1"/>
      <c r="P120" s="1"/>
      <c r="Q120" s="1"/>
    </row>
    <row r="121" spans="1:17" ht="12.75">
      <c r="A121" s="249">
        <v>1</v>
      </c>
      <c r="B121" s="280" t="s">
        <v>1165</v>
      </c>
      <c r="C121" s="280" t="s">
        <v>1164</v>
      </c>
      <c r="D121" s="280" t="s">
        <v>386</v>
      </c>
      <c r="E121" s="250" t="s">
        <v>1387</v>
      </c>
      <c r="F121" s="292"/>
      <c r="G121" s="337">
        <v>118</v>
      </c>
      <c r="H121" s="337">
        <v>23</v>
      </c>
      <c r="I121" s="295">
        <v>2466.475</v>
      </c>
      <c r="J121" s="295"/>
      <c r="K121" s="295"/>
      <c r="L121" s="295"/>
      <c r="M121" s="295"/>
      <c r="N121" s="336">
        <v>118</v>
      </c>
      <c r="O121" s="1"/>
      <c r="P121" s="1"/>
      <c r="Q121" s="1"/>
    </row>
    <row r="122" spans="1:17" ht="12.75">
      <c r="A122" s="249">
        <v>1</v>
      </c>
      <c r="B122" s="280" t="s">
        <v>1835</v>
      </c>
      <c r="C122" s="280" t="s">
        <v>1836</v>
      </c>
      <c r="D122" s="280" t="s">
        <v>386</v>
      </c>
      <c r="E122" s="250" t="s">
        <v>1336</v>
      </c>
      <c r="F122" s="292"/>
      <c r="G122" s="337">
        <v>363</v>
      </c>
      <c r="H122" s="337">
        <v>89</v>
      </c>
      <c r="I122" s="295">
        <v>19744.586</v>
      </c>
      <c r="J122" s="295"/>
      <c r="K122" s="295"/>
      <c r="L122" s="295"/>
      <c r="M122" s="295"/>
      <c r="N122" s="336">
        <v>363</v>
      </c>
      <c r="O122" s="1"/>
      <c r="P122" s="1"/>
      <c r="Q122" s="1"/>
    </row>
    <row r="123" spans="1:17" ht="12.75">
      <c r="A123" s="249"/>
      <c r="B123" s="292"/>
      <c r="C123" s="280"/>
      <c r="D123" s="280"/>
      <c r="E123" s="292"/>
      <c r="F123" s="292"/>
      <c r="G123" s="292"/>
      <c r="H123" s="292"/>
      <c r="I123" s="295"/>
      <c r="J123" s="295"/>
      <c r="K123" s="295"/>
      <c r="L123" s="295"/>
      <c r="M123" s="295"/>
      <c r="N123" s="295"/>
      <c r="O123" s="1"/>
      <c r="P123" s="1"/>
      <c r="Q123" s="1"/>
    </row>
    <row r="124" spans="1:17" ht="12.75">
      <c r="A124" s="151"/>
      <c r="B124" s="151"/>
      <c r="C124" s="152"/>
      <c r="D124" s="152"/>
      <c r="E124" s="152"/>
      <c r="F124" s="151"/>
      <c r="G124" s="153"/>
      <c r="H124" s="153"/>
      <c r="I124" s="154"/>
      <c r="J124" s="155"/>
      <c r="K124" s="155"/>
      <c r="L124" s="155"/>
      <c r="M124" s="155"/>
      <c r="N124" s="155"/>
      <c r="O124" s="1"/>
      <c r="P124" s="1"/>
      <c r="Q124" s="1"/>
    </row>
    <row r="125" spans="1:17" ht="12.75">
      <c r="A125" s="63">
        <f>SUM(A7:A124)</f>
        <v>116</v>
      </c>
      <c r="B125" s="63"/>
      <c r="C125" s="114"/>
      <c r="D125" s="114"/>
      <c r="E125" s="114"/>
      <c r="F125" s="63"/>
      <c r="G125" s="64">
        <f>SUM(G7:G124)</f>
        <v>23466</v>
      </c>
      <c r="H125" s="64">
        <f>SUM(H7:H124)</f>
        <v>4852</v>
      </c>
      <c r="I125" s="65">
        <f>SUM(I7:I124)</f>
        <v>1271570.2964</v>
      </c>
      <c r="J125" s="64">
        <f>SUM(J9:J124)</f>
        <v>32144</v>
      </c>
      <c r="K125" s="64">
        <f>SUM(K9:K124)</f>
        <v>33361</v>
      </c>
      <c r="L125" s="64">
        <f>SUM(L9:L124)</f>
        <v>33400</v>
      </c>
      <c r="M125" s="64">
        <f>SUM(M7:M124)</f>
        <v>34643</v>
      </c>
      <c r="N125" s="64">
        <f>SUM(N7:N124)</f>
        <v>36198</v>
      </c>
      <c r="O125" s="1"/>
      <c r="P125" s="1"/>
      <c r="Q125" s="1"/>
    </row>
    <row r="126" spans="1:17" ht="12.75">
      <c r="A126" s="1"/>
      <c r="B126" s="8"/>
      <c r="C126" s="6"/>
      <c r="D126" s="6"/>
      <c r="E126" s="8"/>
      <c r="F126" s="8"/>
      <c r="G126" s="8"/>
      <c r="H126" s="8"/>
      <c r="I126" s="14"/>
      <c r="J126" s="14"/>
      <c r="L126" s="1"/>
      <c r="M126" s="1"/>
      <c r="N126" s="1"/>
      <c r="O126" s="1"/>
      <c r="P126" s="1"/>
      <c r="Q126" s="1"/>
    </row>
    <row r="127" spans="1:17" s="58" customFormat="1" ht="12.75">
      <c r="A127" s="81"/>
      <c r="B127" s="81"/>
      <c r="C127" s="81"/>
      <c r="D127" s="81"/>
      <c r="E127" s="316"/>
      <c r="F127" s="316"/>
      <c r="G127" s="316"/>
      <c r="H127" s="316"/>
      <c r="I127" s="317"/>
      <c r="J127" s="317"/>
      <c r="K127" s="315"/>
      <c r="L127" s="57"/>
      <c r="M127" s="57"/>
      <c r="N127" s="57"/>
      <c r="O127" s="57"/>
      <c r="P127" s="57"/>
      <c r="Q127" s="57"/>
    </row>
    <row r="128" spans="2:17" s="58" customFormat="1" ht="12.75">
      <c r="B128" s="81"/>
      <c r="C128" s="314"/>
      <c r="D128" s="314"/>
      <c r="E128" s="338"/>
      <c r="K128" s="315"/>
      <c r="L128" s="57"/>
      <c r="M128" s="57"/>
      <c r="N128" s="57"/>
      <c r="O128" s="57"/>
      <c r="P128" s="57"/>
      <c r="Q128" s="57"/>
    </row>
    <row r="129" spans="2:17" s="58" customFormat="1" ht="12.75">
      <c r="B129" s="313"/>
      <c r="C129" s="314"/>
      <c r="D129" s="314"/>
      <c r="E129" s="338"/>
      <c r="K129" s="315"/>
      <c r="L129" s="57"/>
      <c r="M129" s="57"/>
      <c r="N129" s="57"/>
      <c r="O129" s="57"/>
      <c r="P129" s="57"/>
      <c r="Q129" s="57"/>
    </row>
    <row r="130" spans="2:17" s="58" customFormat="1" ht="12.75">
      <c r="B130" s="313"/>
      <c r="C130" s="314"/>
      <c r="D130" s="314"/>
      <c r="E130" s="338"/>
      <c r="K130" s="315"/>
      <c r="L130" s="57"/>
      <c r="M130" s="57"/>
      <c r="N130" s="57"/>
      <c r="O130" s="57"/>
      <c r="P130" s="57"/>
      <c r="Q130" s="57"/>
    </row>
    <row r="131" spans="1:17" ht="12.75">
      <c r="A131" s="58" t="s">
        <v>1370</v>
      </c>
      <c r="B131" s="275"/>
      <c r="I131"/>
      <c r="J131"/>
      <c r="L131" s="1"/>
      <c r="M131" s="1"/>
      <c r="N131" s="1"/>
      <c r="O131" s="1"/>
      <c r="P131" s="1"/>
      <c r="Q131" s="1"/>
    </row>
    <row r="132" spans="2:17" s="58" customFormat="1" ht="12.75">
      <c r="B132" s="313"/>
      <c r="C132" s="314"/>
      <c r="D132" s="314"/>
      <c r="E132" s="338"/>
      <c r="K132" s="315"/>
      <c r="L132" s="57"/>
      <c r="M132" s="57"/>
      <c r="N132" s="57"/>
      <c r="O132" s="57"/>
      <c r="P132" s="57"/>
      <c r="Q132" s="57"/>
    </row>
    <row r="133" spans="1:17" s="58" customFormat="1" ht="12.75">
      <c r="A133" s="58" t="s">
        <v>1606</v>
      </c>
      <c r="B133" s="313"/>
      <c r="C133" s="314"/>
      <c r="D133" s="314"/>
      <c r="E133" s="338"/>
      <c r="K133" s="315"/>
      <c r="L133" s="57"/>
      <c r="M133" s="57"/>
      <c r="N133" s="57"/>
      <c r="O133" s="57"/>
      <c r="P133" s="57"/>
      <c r="Q133" s="57"/>
    </row>
    <row r="134" spans="1:17" ht="12.75">
      <c r="A134" s="58"/>
      <c r="C134" s="110" t="s">
        <v>1607</v>
      </c>
      <c r="I134"/>
      <c r="J134" s="276">
        <v>650</v>
      </c>
      <c r="K134" s="276">
        <v>650</v>
      </c>
      <c r="L134" s="276">
        <v>650</v>
      </c>
      <c r="M134" s="1">
        <v>148</v>
      </c>
      <c r="N134" s="1">
        <v>148</v>
      </c>
      <c r="O134" s="1"/>
      <c r="P134" s="1"/>
      <c r="Q134" s="1"/>
    </row>
    <row r="135" spans="1:17" ht="12.75">
      <c r="A135" s="58"/>
      <c r="C135" s="110" t="s">
        <v>1608</v>
      </c>
      <c r="I135"/>
      <c r="J135" s="275"/>
      <c r="K135" s="289"/>
      <c r="L135" s="276"/>
      <c r="M135" s="1">
        <v>504</v>
      </c>
      <c r="N135" s="1">
        <v>504</v>
      </c>
      <c r="O135" s="1"/>
      <c r="P135" s="1"/>
      <c r="Q135" s="1"/>
    </row>
    <row r="136" spans="1:17" ht="12.75">
      <c r="A136" s="58"/>
      <c r="I136"/>
      <c r="J136" s="129">
        <f>SUM(J134:J135)</f>
        <v>650</v>
      </c>
      <c r="K136" s="129">
        <f>SUM(K134:K135)</f>
        <v>650</v>
      </c>
      <c r="L136" s="129">
        <f>SUM(L134:L135)</f>
        <v>650</v>
      </c>
      <c r="M136" s="129">
        <f>SUM(M134:M135)</f>
        <v>652</v>
      </c>
      <c r="N136" s="129">
        <f>SUM(N134:N135)</f>
        <v>652</v>
      </c>
      <c r="O136" s="1"/>
      <c r="P136" s="1"/>
      <c r="Q136" s="1"/>
    </row>
    <row r="137" spans="1:17" ht="12.75">
      <c r="A137" s="58" t="s">
        <v>1610</v>
      </c>
      <c r="I137"/>
      <c r="J137"/>
      <c r="L137" s="1"/>
      <c r="M137" s="1"/>
      <c r="N137" s="1"/>
      <c r="O137" s="1"/>
      <c r="P137" s="1"/>
      <c r="Q137" s="1"/>
    </row>
    <row r="138" spans="1:17" ht="12.75">
      <c r="A138" s="58"/>
      <c r="C138" s="110" t="s">
        <v>846</v>
      </c>
      <c r="I138"/>
      <c r="J138"/>
      <c r="L138" s="1"/>
      <c r="M138" s="1">
        <v>254</v>
      </c>
      <c r="N138" s="1">
        <v>254</v>
      </c>
      <c r="O138" s="1"/>
      <c r="P138" s="1"/>
      <c r="Q138" s="1"/>
    </row>
    <row r="139" spans="1:17" ht="12.75">
      <c r="A139" s="58"/>
      <c r="C139" s="110" t="s">
        <v>847</v>
      </c>
      <c r="I139"/>
      <c r="J139" s="276">
        <v>620</v>
      </c>
      <c r="K139" s="276">
        <v>620</v>
      </c>
      <c r="L139" s="276">
        <v>620</v>
      </c>
      <c r="M139" s="1">
        <v>618</v>
      </c>
      <c r="N139" s="1">
        <v>616</v>
      </c>
      <c r="O139" s="1"/>
      <c r="P139" s="1"/>
      <c r="Q139" s="1"/>
    </row>
    <row r="140" spans="1:17" ht="12.75">
      <c r="A140" s="58"/>
      <c r="I140"/>
      <c r="J140" s="129">
        <f>SUM(J139)</f>
        <v>620</v>
      </c>
      <c r="K140" s="129">
        <f>SUM(K139)</f>
        <v>620</v>
      </c>
      <c r="L140" s="129">
        <f>SUM(L139)</f>
        <v>620</v>
      </c>
      <c r="M140" s="129">
        <f>SUM(M138:M139)</f>
        <v>872</v>
      </c>
      <c r="N140" s="129">
        <f>SUM(N138:N139)</f>
        <v>870</v>
      </c>
      <c r="O140" s="1"/>
      <c r="P140" s="1"/>
      <c r="Q140" s="1"/>
    </row>
    <row r="141" spans="1:17" ht="12.75">
      <c r="A141" s="58"/>
      <c r="I141"/>
      <c r="J141"/>
      <c r="L141" s="1"/>
      <c r="M141" s="1"/>
      <c r="N141" s="1"/>
      <c r="O141" s="1"/>
      <c r="P141" s="1"/>
      <c r="Q141" s="1"/>
    </row>
    <row r="142" spans="1:17" ht="12.75">
      <c r="A142" s="58" t="s">
        <v>848</v>
      </c>
      <c r="I142"/>
      <c r="J142"/>
      <c r="L142" s="1"/>
      <c r="M142" s="1"/>
      <c r="N142" s="1"/>
      <c r="O142" s="1"/>
      <c r="P142" s="1"/>
      <c r="Q142" s="1"/>
    </row>
    <row r="143" spans="1:17" ht="12.75">
      <c r="A143" s="58"/>
      <c r="C143" s="110" t="s">
        <v>846</v>
      </c>
      <c r="I143"/>
      <c r="J143"/>
      <c r="L143" s="1"/>
      <c r="M143" s="1">
        <v>210</v>
      </c>
      <c r="N143" s="1">
        <v>210</v>
      </c>
      <c r="O143" s="1"/>
      <c r="P143" s="1"/>
      <c r="Q143" s="1"/>
    </row>
    <row r="144" spans="3:17" ht="12.75">
      <c r="C144" s="110" t="s">
        <v>847</v>
      </c>
      <c r="I144"/>
      <c r="J144" s="276">
        <v>210</v>
      </c>
      <c r="K144" s="276">
        <v>210</v>
      </c>
      <c r="L144" s="276">
        <v>210</v>
      </c>
      <c r="M144" s="1">
        <v>209</v>
      </c>
      <c r="N144" s="1">
        <v>209</v>
      </c>
      <c r="O144" s="1"/>
      <c r="P144" s="1"/>
      <c r="Q144" s="1"/>
    </row>
    <row r="145" spans="9:17" ht="12.75">
      <c r="I145"/>
      <c r="J145" s="129">
        <f>SUM(J143:J144)</f>
        <v>210</v>
      </c>
      <c r="K145" s="129">
        <f>SUM(K143:K144)</f>
        <v>210</v>
      </c>
      <c r="L145" s="129">
        <f>SUM(L143:L144)</f>
        <v>210</v>
      </c>
      <c r="M145" s="129">
        <f>SUM(M143:M144)</f>
        <v>419</v>
      </c>
      <c r="N145" s="129">
        <f>SUM(N143:N144)</f>
        <v>419</v>
      </c>
      <c r="O145" s="1"/>
      <c r="P145" s="1"/>
      <c r="Q145" s="1"/>
    </row>
    <row r="146" spans="9:17" ht="12.75">
      <c r="I146"/>
      <c r="J146"/>
      <c r="L146" s="1"/>
      <c r="M146" s="1"/>
      <c r="N146" s="1"/>
      <c r="O146" s="1"/>
      <c r="P146" s="1"/>
      <c r="Q146" s="1"/>
    </row>
    <row r="147" spans="1:17" ht="12.75">
      <c r="A147" t="s">
        <v>857</v>
      </c>
      <c r="I147"/>
      <c r="J147"/>
      <c r="L147" s="1"/>
      <c r="M147" s="1"/>
      <c r="N147" s="1"/>
      <c r="O147" s="1"/>
      <c r="P147" s="1"/>
      <c r="Q147" s="1"/>
    </row>
    <row r="148" spans="3:17" ht="12.75">
      <c r="C148" s="110" t="s">
        <v>858</v>
      </c>
      <c r="I148"/>
      <c r="J148" s="276">
        <v>1415</v>
      </c>
      <c r="K148" s="1">
        <v>1415</v>
      </c>
      <c r="L148" s="1">
        <v>1436</v>
      </c>
      <c r="M148" s="1">
        <v>1444</v>
      </c>
      <c r="N148" s="1">
        <v>1454</v>
      </c>
      <c r="O148" s="1"/>
      <c r="P148" s="1"/>
      <c r="Q148" s="1"/>
    </row>
    <row r="149" spans="3:17" ht="12.75">
      <c r="C149" s="110" t="s">
        <v>862</v>
      </c>
      <c r="I149"/>
      <c r="J149" s="276">
        <v>943</v>
      </c>
      <c r="K149" s="1">
        <v>943</v>
      </c>
      <c r="L149" s="1">
        <v>943</v>
      </c>
      <c r="M149" s="1">
        <v>932</v>
      </c>
      <c r="N149" s="1">
        <v>921</v>
      </c>
      <c r="O149" s="1"/>
      <c r="P149" s="1"/>
      <c r="Q149" s="1"/>
    </row>
    <row r="150" spans="1:17" ht="12.75">
      <c r="A150" s="1"/>
      <c r="B150" s="1"/>
      <c r="C150" s="6"/>
      <c r="D150" s="6"/>
      <c r="E150" s="1"/>
      <c r="F150" s="1"/>
      <c r="G150" s="1"/>
      <c r="H150" s="1"/>
      <c r="I150" s="11"/>
      <c r="J150" s="129">
        <f>SUM(J148:J149)</f>
        <v>2358</v>
      </c>
      <c r="K150" s="129">
        <f>SUM(K148:K149)</f>
        <v>2358</v>
      </c>
      <c r="L150" s="129">
        <f>SUM(L148:L149)</f>
        <v>2379</v>
      </c>
      <c r="M150" s="129">
        <f>SUM(M148:M149)</f>
        <v>2376</v>
      </c>
      <c r="N150" s="129">
        <f>SUM(N148:N149)</f>
        <v>2375</v>
      </c>
      <c r="O150" s="1"/>
      <c r="P150" s="1"/>
      <c r="Q150" s="1"/>
    </row>
    <row r="151" spans="1:17" ht="12.75">
      <c r="A151" s="1"/>
      <c r="B151" s="2"/>
      <c r="C151" s="6"/>
      <c r="D151" s="6"/>
      <c r="E151" s="1"/>
      <c r="F151" s="1"/>
      <c r="G151" s="1"/>
      <c r="H151" s="1"/>
      <c r="I151" s="11"/>
      <c r="J151" s="1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6"/>
      <c r="D152" s="6"/>
      <c r="E152" s="1"/>
      <c r="F152" s="1"/>
      <c r="G152" s="1"/>
      <c r="H152" s="1"/>
      <c r="I152" s="11"/>
      <c r="J152" s="11"/>
      <c r="L152" s="1"/>
      <c r="M152" s="1"/>
      <c r="N152" s="1"/>
      <c r="O152" s="1"/>
      <c r="P152" s="1"/>
      <c r="Q152" s="1"/>
    </row>
    <row r="153" spans="1:17" ht="12.75">
      <c r="A153" s="6" t="s">
        <v>1560</v>
      </c>
      <c r="B153" s="1"/>
      <c r="C153" s="6"/>
      <c r="D153" s="6"/>
      <c r="E153" s="1"/>
      <c r="F153" s="1"/>
      <c r="G153" s="1"/>
      <c r="H153" s="1"/>
      <c r="I153" s="11"/>
      <c r="J153" s="11"/>
      <c r="L153" s="1"/>
      <c r="M153" s="1"/>
      <c r="N153" s="1"/>
      <c r="O153" s="1"/>
      <c r="P153" s="1"/>
      <c r="Q153" s="1"/>
    </row>
    <row r="154" spans="1:17" ht="22.5">
      <c r="A154" s="9">
        <v>1</v>
      </c>
      <c r="B154" s="9" t="s">
        <v>1561</v>
      </c>
      <c r="C154" s="6" t="s">
        <v>1562</v>
      </c>
      <c r="D154" s="6" t="s">
        <v>1563</v>
      </c>
      <c r="E154" s="103" t="s">
        <v>1564</v>
      </c>
      <c r="F154" s="8"/>
      <c r="G154" s="8">
        <v>111</v>
      </c>
      <c r="H154" s="1">
        <v>24</v>
      </c>
      <c r="I154" s="14"/>
      <c r="J154" s="14"/>
      <c r="L154" s="1"/>
      <c r="M154" s="1"/>
      <c r="N154" s="1"/>
      <c r="O154" s="1"/>
      <c r="P154" s="1"/>
      <c r="Q154" s="1"/>
    </row>
    <row r="155" spans="1:17" ht="33.75">
      <c r="A155" s="1">
        <v>1</v>
      </c>
      <c r="B155" s="8" t="s">
        <v>417</v>
      </c>
      <c r="C155" s="352" t="s">
        <v>419</v>
      </c>
      <c r="D155" s="6"/>
      <c r="E155" s="357" t="s">
        <v>418</v>
      </c>
      <c r="F155" s="8"/>
      <c r="G155" s="1">
        <v>173</v>
      </c>
      <c r="H155" s="1">
        <v>39</v>
      </c>
      <c r="I155" s="14"/>
      <c r="J155" s="14"/>
      <c r="L155" s="1"/>
      <c r="M155" s="1"/>
      <c r="N155" s="1"/>
      <c r="O155" s="1"/>
      <c r="P155" s="1"/>
      <c r="Q155" s="1"/>
    </row>
    <row r="156" spans="1:17" ht="12.75">
      <c r="A156" s="1"/>
      <c r="B156" s="8"/>
      <c r="C156" s="6"/>
      <c r="D156" s="6"/>
      <c r="E156" s="8"/>
      <c r="F156" s="8"/>
      <c r="G156" s="8"/>
      <c r="H156" s="8"/>
      <c r="I156" s="14"/>
      <c r="J156" s="14"/>
      <c r="L156" s="1"/>
      <c r="M156" s="1"/>
      <c r="N156" s="1"/>
      <c r="O156" s="1"/>
      <c r="P156" s="1"/>
      <c r="Q156" s="1"/>
    </row>
    <row r="157" spans="1:17" ht="12.75">
      <c r="A157" s="1"/>
      <c r="B157" s="8"/>
      <c r="C157" s="6"/>
      <c r="D157" s="6"/>
      <c r="E157" s="8"/>
      <c r="F157" s="8"/>
      <c r="G157" s="8"/>
      <c r="H157" s="8"/>
      <c r="I157" s="14"/>
      <c r="J157" s="14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6"/>
      <c r="D158" s="6"/>
      <c r="E158" s="1"/>
      <c r="F158" s="1"/>
      <c r="G158" s="1"/>
      <c r="H158" s="1"/>
      <c r="I158" s="11"/>
      <c r="J158" s="11"/>
      <c r="L158" s="1"/>
      <c r="M158" s="1"/>
      <c r="N158" s="1"/>
      <c r="O158" s="1"/>
      <c r="P158" s="1"/>
      <c r="Q158" s="1"/>
    </row>
    <row r="159" spans="9:17" ht="12.75">
      <c r="I159"/>
      <c r="J159"/>
      <c r="L159" s="1"/>
      <c r="M159" s="1"/>
      <c r="N159" s="1"/>
      <c r="O159" s="1"/>
      <c r="P159" s="1"/>
      <c r="Q159" s="1"/>
    </row>
    <row r="160" spans="9:17" ht="12.75">
      <c r="I160"/>
      <c r="J160"/>
      <c r="L160" s="1"/>
      <c r="M160" s="1"/>
      <c r="N160" s="1"/>
      <c r="O160" s="1"/>
      <c r="P160" s="1"/>
      <c r="Q160" s="1"/>
    </row>
    <row r="161" spans="9:17" ht="12.75">
      <c r="I161"/>
      <c r="J161"/>
      <c r="L161" s="1"/>
      <c r="M161" s="1"/>
      <c r="N161" s="1"/>
      <c r="O161" s="1"/>
      <c r="P161" s="1"/>
      <c r="Q161" s="1"/>
    </row>
    <row r="162" spans="9:17" ht="12.75">
      <c r="I162"/>
      <c r="J162"/>
      <c r="L162" s="1"/>
      <c r="M162" s="1"/>
      <c r="N162" s="1"/>
      <c r="O162" s="1"/>
      <c r="P162" s="1"/>
      <c r="Q162" s="1"/>
    </row>
    <row r="163" spans="9:17" ht="12.75">
      <c r="I163"/>
      <c r="J163"/>
      <c r="L163" s="1"/>
      <c r="M163" s="1"/>
      <c r="N163" s="1"/>
      <c r="O163" s="1"/>
      <c r="P163" s="1"/>
      <c r="Q163" s="1"/>
    </row>
    <row r="164" spans="9:17" ht="12.75">
      <c r="I164"/>
      <c r="J164"/>
      <c r="L164" s="1"/>
      <c r="M164" s="1"/>
      <c r="N164" s="1"/>
      <c r="O164" s="1"/>
      <c r="P164" s="1"/>
      <c r="Q164" s="1"/>
    </row>
    <row r="165" spans="9:17" ht="12.75">
      <c r="I165"/>
      <c r="J165"/>
      <c r="L165" s="1"/>
      <c r="M165" s="1"/>
      <c r="N165" s="1"/>
      <c r="O165" s="1"/>
      <c r="P165" s="1"/>
      <c r="Q165" s="1"/>
    </row>
    <row r="166" spans="9:17" ht="12.75">
      <c r="I166"/>
      <c r="J166"/>
      <c r="L166" s="1"/>
      <c r="M166" s="1"/>
      <c r="N166" s="1"/>
      <c r="O166" s="1"/>
      <c r="P166" s="1"/>
      <c r="Q166" s="1"/>
    </row>
    <row r="167" spans="9:17" ht="12.75">
      <c r="I167"/>
      <c r="J167"/>
      <c r="L167" s="1"/>
      <c r="M167" s="1"/>
      <c r="N167" s="1"/>
      <c r="O167" s="1"/>
      <c r="P167" s="1"/>
      <c r="Q167" s="1"/>
    </row>
    <row r="168" spans="9:17" ht="12.75">
      <c r="I168"/>
      <c r="J168"/>
      <c r="L168" s="1"/>
      <c r="M168" s="1"/>
      <c r="N168" s="1"/>
      <c r="O168" s="1"/>
      <c r="P168" s="1"/>
      <c r="Q168" s="1"/>
    </row>
    <row r="169" spans="9:17" ht="12.75">
      <c r="I169"/>
      <c r="J169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6"/>
      <c r="D170" s="6"/>
      <c r="E170" s="1"/>
      <c r="F170" s="1"/>
      <c r="G170" s="1"/>
      <c r="H170" s="1"/>
      <c r="I170" s="11"/>
      <c r="J170" s="11"/>
      <c r="L170" s="1"/>
      <c r="M170" s="1"/>
      <c r="N170" s="1"/>
      <c r="O170" s="1"/>
      <c r="P170" s="1"/>
      <c r="Q170" s="1"/>
    </row>
    <row r="171" spans="1:17" ht="12.75">
      <c r="A171" s="1"/>
      <c r="B171" s="2" t="s">
        <v>1480</v>
      </c>
      <c r="C171" s="6"/>
      <c r="D171" s="6"/>
      <c r="E171" s="1"/>
      <c r="F171" s="1"/>
      <c r="G171" s="1"/>
      <c r="H171" s="1"/>
      <c r="I171" s="11"/>
      <c r="J171" s="1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6"/>
      <c r="D172" s="6"/>
      <c r="E172" s="1"/>
      <c r="F172" s="1"/>
      <c r="G172" s="1"/>
      <c r="H172" s="1"/>
      <c r="I172" s="11"/>
      <c r="J172" s="1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6"/>
      <c r="D173" s="6"/>
      <c r="E173" s="1"/>
      <c r="F173" s="1"/>
      <c r="G173" s="1"/>
      <c r="H173" s="1"/>
      <c r="I173" s="11"/>
      <c r="J173" s="1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6"/>
      <c r="D174" s="6"/>
      <c r="E174" s="1"/>
      <c r="F174" s="1"/>
      <c r="G174" s="1"/>
      <c r="H174" s="1"/>
      <c r="I174" s="11"/>
      <c r="J174" s="1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6"/>
      <c r="D175" s="6"/>
      <c r="E175" s="1"/>
      <c r="F175" s="1"/>
      <c r="G175" s="1"/>
      <c r="H175" s="1"/>
      <c r="I175" s="11"/>
      <c r="J175" s="1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6"/>
      <c r="D176" s="6"/>
      <c r="E176" s="1"/>
      <c r="F176" s="1"/>
      <c r="G176" s="1"/>
      <c r="H176" s="1"/>
      <c r="I176" s="11"/>
      <c r="J176" s="1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6"/>
      <c r="D177" s="6"/>
      <c r="E177" s="1"/>
      <c r="F177" s="1"/>
      <c r="G177" s="1"/>
      <c r="H177" s="1"/>
      <c r="I177" s="11"/>
      <c r="J177" s="1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6"/>
      <c r="D178" s="6"/>
      <c r="E178" s="1"/>
      <c r="F178" s="1"/>
      <c r="G178" s="1"/>
      <c r="H178" s="1"/>
      <c r="I178" s="11"/>
      <c r="J178" s="1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6"/>
      <c r="D179" s="6"/>
      <c r="E179" s="1"/>
      <c r="F179" s="1"/>
      <c r="G179" s="1"/>
      <c r="H179" s="1"/>
      <c r="I179" s="11"/>
      <c r="J179" s="1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6"/>
      <c r="D180" s="6"/>
      <c r="E180" s="1"/>
      <c r="F180" s="1"/>
      <c r="G180" s="1"/>
      <c r="H180" s="1"/>
      <c r="I180" s="11"/>
      <c r="J180" s="1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6"/>
      <c r="D181" s="6"/>
      <c r="E181" s="1"/>
      <c r="F181" s="1"/>
      <c r="G181" s="1"/>
      <c r="H181" s="1"/>
      <c r="I181" s="11"/>
      <c r="J181" s="1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6"/>
      <c r="D182" s="6"/>
      <c r="E182" s="1"/>
      <c r="F182" s="1"/>
      <c r="G182" s="1"/>
      <c r="H182" s="1"/>
      <c r="I182" s="11"/>
      <c r="J182" s="1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6"/>
      <c r="D183" s="6"/>
      <c r="E183" s="1"/>
      <c r="F183" s="1"/>
      <c r="G183" s="1"/>
      <c r="H183" s="1"/>
      <c r="I183" s="11"/>
      <c r="J183" s="1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6"/>
      <c r="D184" s="6"/>
      <c r="E184" s="1"/>
      <c r="F184" s="1"/>
      <c r="G184" s="1"/>
      <c r="H184" s="1"/>
      <c r="I184" s="11"/>
      <c r="J184" s="1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6"/>
      <c r="D185" s="6"/>
      <c r="E185" s="1"/>
      <c r="F185" s="1"/>
      <c r="G185" s="1"/>
      <c r="H185" s="1"/>
      <c r="I185" s="11"/>
      <c r="J185" s="1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6"/>
      <c r="D186" s="6"/>
      <c r="E186" s="1"/>
      <c r="F186" s="1"/>
      <c r="G186" s="1"/>
      <c r="H186" s="1"/>
      <c r="I186" s="11"/>
      <c r="J186" s="1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6"/>
      <c r="D187" s="6"/>
      <c r="E187" s="1"/>
      <c r="F187" s="1"/>
      <c r="G187" s="1"/>
      <c r="H187" s="1"/>
      <c r="I187" s="11"/>
      <c r="J187" s="1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6"/>
      <c r="D188" s="6"/>
      <c r="E188" s="1"/>
      <c r="F188" s="1"/>
      <c r="G188" s="1"/>
      <c r="H188" s="1"/>
      <c r="I188" s="11"/>
      <c r="J188" s="1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6"/>
      <c r="D189" s="6"/>
      <c r="E189" s="1"/>
      <c r="F189" s="1"/>
      <c r="G189" s="1"/>
      <c r="H189" s="1"/>
      <c r="I189" s="11"/>
      <c r="J189" s="1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6"/>
      <c r="D190" s="6"/>
      <c r="E190" s="1"/>
      <c r="F190" s="1"/>
      <c r="G190" s="1"/>
      <c r="H190" s="1"/>
      <c r="I190" s="11"/>
      <c r="J190" s="1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6"/>
      <c r="D191" s="6"/>
      <c r="E191" s="1"/>
      <c r="F191" s="1"/>
      <c r="G191" s="1"/>
      <c r="H191" s="1"/>
      <c r="I191" s="11"/>
      <c r="J191" s="1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6"/>
      <c r="D192" s="6"/>
      <c r="E192" s="1"/>
      <c r="F192" s="1"/>
      <c r="G192" s="1"/>
      <c r="H192" s="1"/>
      <c r="I192" s="11"/>
      <c r="J192" s="1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6"/>
      <c r="D193" s="6"/>
      <c r="E193" s="1"/>
      <c r="F193" s="1"/>
      <c r="G193" s="1"/>
      <c r="H193" s="1"/>
      <c r="I193" s="11"/>
      <c r="J193" s="1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6"/>
      <c r="D194" s="6"/>
      <c r="E194" s="1"/>
      <c r="F194" s="1"/>
      <c r="G194" s="1"/>
      <c r="H194" s="1"/>
      <c r="I194" s="11"/>
      <c r="J194" s="1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6"/>
      <c r="D195" s="6"/>
      <c r="E195" s="1"/>
      <c r="F195" s="1"/>
      <c r="G195" s="1"/>
      <c r="H195" s="1"/>
      <c r="I195" s="11"/>
      <c r="J195" s="1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6"/>
      <c r="D196" s="6"/>
      <c r="E196" s="1"/>
      <c r="F196" s="1"/>
      <c r="G196" s="1"/>
      <c r="H196" s="1"/>
      <c r="I196" s="11"/>
      <c r="J196" s="1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6"/>
      <c r="D197" s="6"/>
      <c r="E197" s="1"/>
      <c r="F197" s="1"/>
      <c r="G197" s="1"/>
      <c r="H197" s="1"/>
      <c r="I197" s="11"/>
      <c r="J197" s="1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6"/>
      <c r="D198" s="6"/>
      <c r="E198" s="1"/>
      <c r="F198" s="1"/>
      <c r="G198" s="1"/>
      <c r="H198" s="1"/>
      <c r="I198" s="11"/>
      <c r="J198" s="1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6"/>
      <c r="D199" s="6"/>
      <c r="E199" s="1"/>
      <c r="F199" s="1"/>
      <c r="G199" s="1"/>
      <c r="H199" s="1"/>
      <c r="I199" s="11"/>
      <c r="J199" s="1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6"/>
      <c r="D200" s="6"/>
      <c r="E200" s="1"/>
      <c r="F200" s="1"/>
      <c r="G200" s="1"/>
      <c r="H200" s="1"/>
      <c r="I200" s="11"/>
      <c r="J200" s="1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6"/>
      <c r="D201" s="6"/>
      <c r="E201" s="1"/>
      <c r="F201" s="1"/>
      <c r="G201" s="1"/>
      <c r="H201" s="1"/>
      <c r="I201" s="11"/>
      <c r="J201" s="1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6"/>
      <c r="D202" s="6"/>
      <c r="E202" s="1"/>
      <c r="F202" s="1"/>
      <c r="G202" s="1"/>
      <c r="H202" s="1"/>
      <c r="I202" s="11"/>
      <c r="J202" s="1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6"/>
      <c r="D203" s="6"/>
      <c r="E203" s="1"/>
      <c r="F203" s="1"/>
      <c r="G203" s="1"/>
      <c r="H203" s="1"/>
      <c r="I203" s="11"/>
      <c r="J203" s="1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6"/>
      <c r="D204" s="6"/>
      <c r="E204" s="1"/>
      <c r="F204" s="1"/>
      <c r="G204" s="1"/>
      <c r="H204" s="1"/>
      <c r="I204" s="11"/>
      <c r="J204" s="1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6"/>
      <c r="D205" s="6"/>
      <c r="E205" s="1"/>
      <c r="F205" s="1"/>
      <c r="G205" s="1"/>
      <c r="H205" s="1"/>
      <c r="I205" s="11"/>
      <c r="J205" s="1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6"/>
      <c r="D206" s="6"/>
      <c r="E206" s="1"/>
      <c r="F206" s="1"/>
      <c r="G206" s="1"/>
      <c r="H206" s="1"/>
      <c r="I206" s="11"/>
      <c r="J206" s="1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6"/>
      <c r="D207" s="6"/>
      <c r="E207" s="1"/>
      <c r="F207" s="1"/>
      <c r="G207" s="1"/>
      <c r="H207" s="1"/>
      <c r="I207" s="11"/>
      <c r="J207" s="11"/>
      <c r="L207" s="1"/>
      <c r="M207" s="1"/>
      <c r="N207" s="1"/>
      <c r="O207" s="1"/>
      <c r="P207" s="1"/>
      <c r="Q207" s="1"/>
    </row>
    <row r="208" spans="1:17" ht="12.75">
      <c r="A208" s="1"/>
      <c r="B208" s="1"/>
      <c r="C208" s="6"/>
      <c r="D208" s="6"/>
      <c r="E208" s="1"/>
      <c r="F208" s="1"/>
      <c r="G208" s="1"/>
      <c r="H208" s="1"/>
      <c r="I208" s="11"/>
      <c r="J208" s="11"/>
      <c r="L208" s="1"/>
      <c r="M208" s="1"/>
      <c r="N208" s="1"/>
      <c r="O208" s="1"/>
      <c r="P208" s="1"/>
      <c r="Q208" s="1"/>
    </row>
    <row r="209" spans="1:17" ht="12.75">
      <c r="A209" s="1"/>
      <c r="B209" s="1"/>
      <c r="C209" s="6"/>
      <c r="D209" s="6"/>
      <c r="E209" s="1"/>
      <c r="F209" s="1"/>
      <c r="G209" s="1"/>
      <c r="H209" s="1"/>
      <c r="I209" s="11"/>
      <c r="J209" s="11"/>
      <c r="L209" s="1"/>
      <c r="M209" s="1"/>
      <c r="N209" s="1"/>
      <c r="O209" s="1"/>
      <c r="P209" s="1"/>
      <c r="Q209" s="1"/>
    </row>
    <row r="210" spans="1:17" ht="12.75">
      <c r="A210" s="1"/>
      <c r="B210" s="1"/>
      <c r="C210" s="6"/>
      <c r="D210" s="6"/>
      <c r="E210" s="1"/>
      <c r="F210" s="1"/>
      <c r="G210" s="1"/>
      <c r="H210" s="1"/>
      <c r="I210" s="11"/>
      <c r="J210" s="11"/>
      <c r="L210" s="1"/>
      <c r="M210" s="1"/>
      <c r="N210" s="1"/>
      <c r="O210" s="1"/>
      <c r="P210" s="1"/>
      <c r="Q210" s="1"/>
    </row>
    <row r="211" spans="1:17" ht="12.75">
      <c r="A211" s="1"/>
      <c r="B211" s="1"/>
      <c r="C211" s="6"/>
      <c r="D211" s="6"/>
      <c r="E211" s="1"/>
      <c r="F211" s="1"/>
      <c r="G211" s="1"/>
      <c r="H211" s="1"/>
      <c r="I211" s="11"/>
      <c r="J211" s="11"/>
      <c r="L211" s="1"/>
      <c r="M211" s="1"/>
      <c r="N211" s="1"/>
      <c r="O211" s="1"/>
      <c r="P211" s="1"/>
      <c r="Q211" s="1"/>
    </row>
    <row r="212" spans="1:17" ht="12.75">
      <c r="A212" s="1"/>
      <c r="B212" s="1"/>
      <c r="C212" s="6"/>
      <c r="D212" s="6"/>
      <c r="E212" s="1"/>
      <c r="F212" s="1"/>
      <c r="G212" s="1"/>
      <c r="H212" s="1"/>
      <c r="I212" s="11"/>
      <c r="J212" s="11"/>
      <c r="L212" s="1"/>
      <c r="M212" s="1"/>
      <c r="N212" s="1"/>
      <c r="O212" s="1"/>
      <c r="P212" s="1"/>
      <c r="Q212" s="1"/>
    </row>
    <row r="213" spans="1:17" ht="12.75">
      <c r="A213" s="1"/>
      <c r="B213" s="1"/>
      <c r="C213" s="6"/>
      <c r="D213" s="6"/>
      <c r="E213" s="1"/>
      <c r="F213" s="1"/>
      <c r="G213" s="1"/>
      <c r="H213" s="1"/>
      <c r="I213" s="11"/>
      <c r="J213" s="11"/>
      <c r="L213" s="1"/>
      <c r="M213" s="1"/>
      <c r="N213" s="1"/>
      <c r="O213" s="1"/>
      <c r="P213" s="1"/>
      <c r="Q213" s="1"/>
    </row>
    <row r="214" spans="1:17" ht="12.75">
      <c r="A214" s="1"/>
      <c r="B214" s="1"/>
      <c r="C214" s="6"/>
      <c r="D214" s="6"/>
      <c r="E214" s="1"/>
      <c r="F214" s="1"/>
      <c r="G214" s="1"/>
      <c r="H214" s="1"/>
      <c r="I214" s="11"/>
      <c r="J214" s="11"/>
      <c r="L214" s="1"/>
      <c r="M214" s="1"/>
      <c r="N214" s="1"/>
      <c r="O214" s="1"/>
      <c r="P214" s="1"/>
      <c r="Q214" s="1"/>
    </row>
    <row r="215" spans="1:17" ht="12.75">
      <c r="A215" s="1"/>
      <c r="B215" s="1"/>
      <c r="C215" s="6"/>
      <c r="D215" s="6"/>
      <c r="E215" s="1"/>
      <c r="F215" s="1"/>
      <c r="G215" s="1"/>
      <c r="H215" s="1"/>
      <c r="I215" s="11"/>
      <c r="J215" s="11"/>
      <c r="L215" s="1"/>
      <c r="M215" s="1"/>
      <c r="N215" s="1"/>
      <c r="O215" s="1"/>
      <c r="P215" s="1"/>
      <c r="Q215" s="1"/>
    </row>
    <row r="216" spans="1:17" ht="12.75">
      <c r="A216" s="1"/>
      <c r="B216" s="1"/>
      <c r="C216" s="6"/>
      <c r="D216" s="6"/>
      <c r="E216" s="1"/>
      <c r="F216" s="1"/>
      <c r="G216" s="1"/>
      <c r="H216" s="1"/>
      <c r="I216" s="11"/>
      <c r="J216" s="11"/>
      <c r="L216" s="1"/>
      <c r="M216" s="1"/>
      <c r="N216" s="1"/>
      <c r="O216" s="1"/>
      <c r="P216" s="1"/>
      <c r="Q216" s="1"/>
    </row>
    <row r="217" spans="1:17" ht="12.75">
      <c r="A217" s="1"/>
      <c r="B217" s="1"/>
      <c r="C217" s="6"/>
      <c r="D217" s="6"/>
      <c r="E217" s="1"/>
      <c r="F217" s="1"/>
      <c r="G217" s="1"/>
      <c r="H217" s="1"/>
      <c r="I217" s="11"/>
      <c r="J217" s="11"/>
      <c r="L217" s="1"/>
      <c r="M217" s="1"/>
      <c r="N217" s="1"/>
      <c r="O217" s="1"/>
      <c r="P217" s="1"/>
      <c r="Q217" s="1"/>
    </row>
    <row r="218" spans="1:17" ht="12.75">
      <c r="A218" s="1"/>
      <c r="B218" s="1"/>
      <c r="C218" s="6"/>
      <c r="D218" s="6"/>
      <c r="E218" s="1"/>
      <c r="F218" s="1"/>
      <c r="G218" s="1"/>
      <c r="H218" s="1"/>
      <c r="I218" s="11"/>
      <c r="J218" s="11"/>
      <c r="L218" s="1"/>
      <c r="M218" s="1"/>
      <c r="N218" s="1"/>
      <c r="O218" s="1"/>
      <c r="P218" s="1"/>
      <c r="Q218" s="1"/>
    </row>
    <row r="219" spans="1:17" ht="12.75">
      <c r="A219" s="1"/>
      <c r="B219" s="1"/>
      <c r="C219" s="6"/>
      <c r="D219" s="6"/>
      <c r="E219" s="1"/>
      <c r="F219" s="1"/>
      <c r="G219" s="1"/>
      <c r="H219" s="1"/>
      <c r="I219" s="11"/>
      <c r="J219" s="11"/>
      <c r="L219" s="1"/>
      <c r="M219" s="1"/>
      <c r="N219" s="1"/>
      <c r="O219" s="1"/>
      <c r="P219" s="1"/>
      <c r="Q219" s="1"/>
    </row>
    <row r="220" spans="1:17" ht="12.75">
      <c r="A220" s="1"/>
      <c r="B220" s="1"/>
      <c r="C220" s="6"/>
      <c r="D220" s="6"/>
      <c r="E220" s="1"/>
      <c r="F220" s="1"/>
      <c r="G220" s="1"/>
      <c r="H220" s="1"/>
      <c r="I220" s="11"/>
      <c r="J220" s="11"/>
      <c r="L220" s="1"/>
      <c r="M220" s="1"/>
      <c r="N220" s="1"/>
      <c r="O220" s="1"/>
      <c r="P220" s="1"/>
      <c r="Q220" s="1"/>
    </row>
    <row r="221" spans="1:17" ht="12.75">
      <c r="A221" s="1"/>
      <c r="B221" s="1"/>
      <c r="C221" s="6"/>
      <c r="D221" s="6"/>
      <c r="E221" s="1"/>
      <c r="F221" s="1"/>
      <c r="G221" s="1"/>
      <c r="H221" s="1"/>
      <c r="I221" s="11"/>
      <c r="J221" s="11"/>
      <c r="L221" s="1"/>
      <c r="M221" s="1"/>
      <c r="N221" s="1"/>
      <c r="O221" s="1"/>
      <c r="P221" s="1"/>
      <c r="Q221" s="1"/>
    </row>
    <row r="222" spans="1:17" ht="12.75">
      <c r="A222" s="1"/>
      <c r="B222" s="1"/>
      <c r="C222" s="6"/>
      <c r="D222" s="6"/>
      <c r="E222" s="1"/>
      <c r="F222" s="1"/>
      <c r="G222" s="1"/>
      <c r="H222" s="1"/>
      <c r="I222" s="11"/>
      <c r="J222" s="11"/>
      <c r="L222" s="1"/>
      <c r="M222" s="1"/>
      <c r="N222" s="1"/>
      <c r="O222" s="1"/>
      <c r="P222" s="1"/>
      <c r="Q222" s="1"/>
    </row>
    <row r="223" spans="1:17" ht="12.75">
      <c r="A223" s="1"/>
      <c r="B223" s="1"/>
      <c r="C223" s="6"/>
      <c r="D223" s="6"/>
      <c r="E223" s="1"/>
      <c r="F223" s="1"/>
      <c r="G223" s="1"/>
      <c r="H223" s="1"/>
      <c r="I223" s="11"/>
      <c r="J223" s="11"/>
      <c r="L223" s="1"/>
      <c r="M223" s="1"/>
      <c r="N223" s="1"/>
      <c r="O223" s="1"/>
      <c r="P223" s="1"/>
      <c r="Q223" s="1"/>
    </row>
    <row r="224" spans="1:17" ht="12.75">
      <c r="A224" s="1"/>
      <c r="B224" s="1"/>
      <c r="C224" s="6"/>
      <c r="D224" s="6"/>
      <c r="E224" s="1"/>
      <c r="F224" s="1"/>
      <c r="G224" s="1"/>
      <c r="H224" s="1"/>
      <c r="I224" s="11"/>
      <c r="J224" s="11"/>
      <c r="L224" s="1"/>
      <c r="M224" s="1"/>
      <c r="N224" s="1"/>
      <c r="O224" s="1"/>
      <c r="P224" s="1"/>
      <c r="Q224" s="1"/>
    </row>
    <row r="225" spans="1:17" ht="12.75">
      <c r="A225" s="1"/>
      <c r="B225" s="1"/>
      <c r="C225" s="6"/>
      <c r="D225" s="6"/>
      <c r="E225" s="1"/>
      <c r="F225" s="1"/>
      <c r="G225" s="1"/>
      <c r="H225" s="1"/>
      <c r="I225" s="11"/>
      <c r="J225" s="11"/>
      <c r="L225" s="1"/>
      <c r="M225" s="1"/>
      <c r="N225" s="1"/>
      <c r="O225" s="1"/>
      <c r="P225" s="1"/>
      <c r="Q225" s="1"/>
    </row>
    <row r="226" spans="1:17" ht="12.75">
      <c r="A226" s="1"/>
      <c r="B226" s="1"/>
      <c r="C226" s="6"/>
      <c r="D226" s="6"/>
      <c r="E226" s="1"/>
      <c r="F226" s="1"/>
      <c r="G226" s="1"/>
      <c r="H226" s="1"/>
      <c r="I226" s="11"/>
      <c r="J226" s="11"/>
      <c r="L226" s="1"/>
      <c r="M226" s="1"/>
      <c r="N226" s="1"/>
      <c r="O226" s="1"/>
      <c r="P226" s="1"/>
      <c r="Q226" s="1"/>
    </row>
    <row r="227" spans="1:17" ht="12.75">
      <c r="A227" s="1"/>
      <c r="B227" s="1"/>
      <c r="C227" s="6"/>
      <c r="D227" s="6"/>
      <c r="E227" s="1"/>
      <c r="F227" s="1"/>
      <c r="G227" s="1"/>
      <c r="H227" s="1"/>
      <c r="I227" s="11"/>
      <c r="J227" s="11"/>
      <c r="L227" s="1"/>
      <c r="M227" s="1"/>
      <c r="N227" s="1"/>
      <c r="O227" s="1"/>
      <c r="P227" s="1"/>
      <c r="Q227" s="1"/>
    </row>
    <row r="228" spans="1:17" ht="12.75">
      <c r="A228" s="1"/>
      <c r="B228" s="1"/>
      <c r="C228" s="6"/>
      <c r="D228" s="6"/>
      <c r="E228" s="1"/>
      <c r="F228" s="1"/>
      <c r="G228" s="1"/>
      <c r="H228" s="1"/>
      <c r="I228" s="11"/>
      <c r="J228" s="11"/>
      <c r="L228" s="1"/>
      <c r="M228" s="1"/>
      <c r="N228" s="1"/>
      <c r="O228" s="1"/>
      <c r="P228" s="1"/>
      <c r="Q228" s="1"/>
    </row>
    <row r="229" spans="1:17" ht="12.75">
      <c r="A229" s="1"/>
      <c r="B229" s="1"/>
      <c r="C229" s="6"/>
      <c r="D229" s="6"/>
      <c r="E229" s="1"/>
      <c r="F229" s="1"/>
      <c r="G229" s="1"/>
      <c r="H229" s="1"/>
      <c r="I229" s="11"/>
      <c r="J229" s="11"/>
      <c r="L229" s="1"/>
      <c r="M229" s="1"/>
      <c r="N229" s="1"/>
      <c r="O229" s="1"/>
      <c r="P229" s="1"/>
      <c r="Q229" s="1"/>
    </row>
    <row r="230" spans="1:17" ht="12.75">
      <c r="A230" s="1"/>
      <c r="B230" s="1"/>
      <c r="C230" s="6"/>
      <c r="D230" s="6"/>
      <c r="E230" s="1"/>
      <c r="F230" s="1"/>
      <c r="G230" s="1"/>
      <c r="H230" s="1"/>
      <c r="I230" s="11"/>
      <c r="J230" s="11"/>
      <c r="L230" s="1"/>
      <c r="M230" s="1"/>
      <c r="N230" s="1"/>
      <c r="O230" s="1"/>
      <c r="P230" s="1"/>
      <c r="Q230" s="1"/>
    </row>
    <row r="231" spans="1:17" ht="12.75">
      <c r="A231" s="1"/>
      <c r="B231" s="1"/>
      <c r="C231" s="6"/>
      <c r="D231" s="6"/>
      <c r="E231" s="1"/>
      <c r="F231" s="1"/>
      <c r="G231" s="1"/>
      <c r="H231" s="1"/>
      <c r="I231" s="11"/>
      <c r="J231" s="11"/>
      <c r="L231" s="1"/>
      <c r="M231" s="1"/>
      <c r="N231" s="1"/>
      <c r="O231" s="1"/>
      <c r="P231" s="1"/>
      <c r="Q231" s="1"/>
    </row>
    <row r="232" spans="1:17" ht="12.75">
      <c r="A232" s="1"/>
      <c r="B232" s="1"/>
      <c r="C232" s="6"/>
      <c r="D232" s="6"/>
      <c r="E232" s="1"/>
      <c r="F232" s="1"/>
      <c r="G232" s="1"/>
      <c r="H232" s="1"/>
      <c r="I232" s="11"/>
      <c r="J232" s="11"/>
      <c r="L232" s="1"/>
      <c r="M232" s="1"/>
      <c r="N232" s="1"/>
      <c r="O232" s="1"/>
      <c r="P232" s="1"/>
      <c r="Q232" s="1"/>
    </row>
    <row r="233" spans="1:17" ht="12.75">
      <c r="A233" s="1"/>
      <c r="B233" s="1"/>
      <c r="C233" s="6"/>
      <c r="D233" s="6"/>
      <c r="E233" s="1"/>
      <c r="F233" s="1"/>
      <c r="G233" s="1"/>
      <c r="H233" s="1"/>
      <c r="I233" s="11"/>
      <c r="J233" s="11"/>
      <c r="L233" s="1"/>
      <c r="M233" s="1"/>
      <c r="N233" s="1"/>
      <c r="O233" s="1"/>
      <c r="P233" s="1"/>
      <c r="Q233" s="1"/>
    </row>
    <row r="234" spans="1:17" ht="12.75">
      <c r="A234" s="1"/>
      <c r="B234" s="1"/>
      <c r="C234" s="6"/>
      <c r="D234" s="6"/>
      <c r="E234" s="1"/>
      <c r="F234" s="1"/>
      <c r="G234" s="1"/>
      <c r="H234" s="1"/>
      <c r="I234" s="11"/>
      <c r="J234" s="11"/>
      <c r="L234" s="1"/>
      <c r="M234" s="1"/>
      <c r="N234" s="1"/>
      <c r="O234" s="1"/>
      <c r="P234" s="1"/>
      <c r="Q234" s="1"/>
    </row>
    <row r="235" spans="1:17" ht="12.75">
      <c r="A235" s="1"/>
      <c r="B235" s="1"/>
      <c r="C235" s="6"/>
      <c r="D235" s="6"/>
      <c r="E235" s="1"/>
      <c r="F235" s="1"/>
      <c r="G235" s="1"/>
      <c r="H235" s="1"/>
      <c r="I235" s="11"/>
      <c r="J235" s="11"/>
      <c r="L235" s="1"/>
      <c r="M235" s="1"/>
      <c r="N235" s="1"/>
      <c r="O235" s="1"/>
      <c r="P235" s="1"/>
      <c r="Q235" s="1"/>
    </row>
    <row r="236" spans="1:17" ht="12.75">
      <c r="A236" s="1"/>
      <c r="B236" s="1"/>
      <c r="C236" s="6"/>
      <c r="D236" s="6"/>
      <c r="E236" s="1"/>
      <c r="F236" s="1"/>
      <c r="G236" s="1"/>
      <c r="H236" s="1"/>
      <c r="I236" s="11"/>
      <c r="J236" s="11"/>
      <c r="L236" s="1"/>
      <c r="M236" s="1"/>
      <c r="N236" s="1"/>
      <c r="O236" s="1"/>
      <c r="P236" s="1"/>
      <c r="Q236" s="1"/>
    </row>
    <row r="237" spans="1:17" ht="12.75">
      <c r="A237" s="1"/>
      <c r="B237" s="1"/>
      <c r="C237" s="6"/>
      <c r="D237" s="6"/>
      <c r="E237" s="1"/>
      <c r="F237" s="1"/>
      <c r="G237" s="1"/>
      <c r="H237" s="1"/>
      <c r="I237" s="11"/>
      <c r="J237" s="11"/>
      <c r="L237" s="1"/>
      <c r="M237" s="1"/>
      <c r="N237" s="1"/>
      <c r="O237" s="1"/>
      <c r="P237" s="1"/>
      <c r="Q237" s="1"/>
    </row>
    <row r="238" spans="1:17" ht="12.75">
      <c r="A238" s="1"/>
      <c r="B238" s="1"/>
      <c r="C238" s="6"/>
      <c r="D238" s="6"/>
      <c r="E238" s="1"/>
      <c r="F238" s="1"/>
      <c r="G238" s="1"/>
      <c r="H238" s="1"/>
      <c r="I238" s="11"/>
      <c r="J238" s="11"/>
      <c r="L238" s="1"/>
      <c r="M238" s="1"/>
      <c r="N238" s="1"/>
      <c r="O238" s="1"/>
      <c r="P238" s="1"/>
      <c r="Q238" s="1"/>
    </row>
    <row r="239" spans="1:17" ht="12.75">
      <c r="A239" s="1"/>
      <c r="B239" s="1"/>
      <c r="C239" s="6"/>
      <c r="D239" s="6"/>
      <c r="E239" s="1"/>
      <c r="F239" s="1"/>
      <c r="G239" s="1"/>
      <c r="H239" s="1"/>
      <c r="I239" s="11"/>
      <c r="J239" s="11"/>
      <c r="L239" s="1"/>
      <c r="M239" s="1"/>
      <c r="N239" s="1"/>
      <c r="O239" s="1"/>
      <c r="P239" s="1"/>
      <c r="Q239" s="1"/>
    </row>
    <row r="240" spans="1:17" ht="12.75">
      <c r="A240" s="1"/>
      <c r="B240" s="1"/>
      <c r="C240" s="6"/>
      <c r="D240" s="6"/>
      <c r="E240" s="1"/>
      <c r="F240" s="1"/>
      <c r="G240" s="1"/>
      <c r="H240" s="1"/>
      <c r="I240" s="11"/>
      <c r="J240" s="11"/>
      <c r="L240" s="1"/>
      <c r="M240" s="1"/>
      <c r="N240" s="1"/>
      <c r="O240" s="1"/>
      <c r="P240" s="1"/>
      <c r="Q240" s="1"/>
    </row>
    <row r="241" spans="1:17" ht="12.75">
      <c r="A241" s="1"/>
      <c r="B241" s="1"/>
      <c r="C241" s="6"/>
      <c r="D241" s="6"/>
      <c r="E241" s="1"/>
      <c r="F241" s="1"/>
      <c r="G241" s="1"/>
      <c r="H241" s="1"/>
      <c r="I241" s="11"/>
      <c r="J241" s="11"/>
      <c r="L241" s="1"/>
      <c r="M241" s="1"/>
      <c r="N241" s="1"/>
      <c r="O241" s="1"/>
      <c r="P241" s="1"/>
      <c r="Q241" s="1"/>
    </row>
    <row r="242" spans="1:17" ht="12.75">
      <c r="A242" s="1"/>
      <c r="B242" s="1"/>
      <c r="C242" s="6"/>
      <c r="D242" s="6"/>
      <c r="E242" s="1"/>
      <c r="F242" s="1"/>
      <c r="G242" s="1"/>
      <c r="H242" s="1"/>
      <c r="I242" s="11"/>
      <c r="J242" s="11"/>
      <c r="L242" s="1"/>
      <c r="M242" s="1"/>
      <c r="N242" s="1"/>
      <c r="O242" s="1"/>
      <c r="P242" s="1"/>
      <c r="Q242" s="1"/>
    </row>
    <row r="243" spans="1:17" ht="12.75">
      <c r="A243" s="1"/>
      <c r="B243" s="1"/>
      <c r="C243" s="6"/>
      <c r="D243" s="6"/>
      <c r="E243" s="1"/>
      <c r="F243" s="1"/>
      <c r="G243" s="1"/>
      <c r="H243" s="1"/>
      <c r="I243" s="11"/>
      <c r="J243" s="11"/>
      <c r="L243" s="1"/>
      <c r="M243" s="1"/>
      <c r="N243" s="1"/>
      <c r="O243" s="1"/>
      <c r="P243" s="1"/>
      <c r="Q243" s="1"/>
    </row>
    <row r="244" spans="1:17" ht="12.75">
      <c r="A244" s="1"/>
      <c r="B244" s="1"/>
      <c r="C244" s="6"/>
      <c r="D244" s="6"/>
      <c r="E244" s="1"/>
      <c r="F244" s="1"/>
      <c r="G244" s="1"/>
      <c r="H244" s="1"/>
      <c r="I244" s="11"/>
      <c r="J244" s="11"/>
      <c r="L244" s="1"/>
      <c r="M244" s="1"/>
      <c r="N244" s="1"/>
      <c r="O244" s="1"/>
      <c r="P244" s="1"/>
      <c r="Q244" s="1"/>
    </row>
    <row r="245" spans="1:17" ht="12.75">
      <c r="A245" s="1"/>
      <c r="B245" s="1"/>
      <c r="C245" s="6"/>
      <c r="D245" s="6"/>
      <c r="E245" s="1"/>
      <c r="F245" s="1"/>
      <c r="G245" s="1"/>
      <c r="H245" s="1"/>
      <c r="I245" s="11"/>
      <c r="J245" s="11"/>
      <c r="L245" s="1"/>
      <c r="M245" s="1"/>
      <c r="N245" s="1"/>
      <c r="O245" s="1"/>
      <c r="P245" s="1"/>
      <c r="Q245" s="1"/>
    </row>
    <row r="246" spans="1:17" ht="12.75">
      <c r="A246" s="1"/>
      <c r="B246" s="1"/>
      <c r="C246" s="6"/>
      <c r="D246" s="6"/>
      <c r="E246" s="1"/>
      <c r="F246" s="1"/>
      <c r="G246" s="1"/>
      <c r="H246" s="1"/>
      <c r="I246" s="11"/>
      <c r="J246" s="11"/>
      <c r="L246" s="1"/>
      <c r="M246" s="1"/>
      <c r="N246" s="1"/>
      <c r="O246" s="1"/>
      <c r="P246" s="1"/>
      <c r="Q246" s="1"/>
    </row>
    <row r="247" spans="1:17" ht="12.75">
      <c r="A247" s="1"/>
      <c r="B247" s="1"/>
      <c r="C247" s="6"/>
      <c r="D247" s="6"/>
      <c r="E247" s="1"/>
      <c r="F247" s="1"/>
      <c r="G247" s="1"/>
      <c r="H247" s="1"/>
      <c r="I247" s="11"/>
      <c r="J247" s="11"/>
      <c r="L247" s="1"/>
      <c r="M247" s="1"/>
      <c r="N247" s="1"/>
      <c r="O247" s="1"/>
      <c r="P247" s="1"/>
      <c r="Q247" s="1"/>
    </row>
    <row r="248" spans="1:17" ht="12.75">
      <c r="A248" s="1"/>
      <c r="B248" s="1"/>
      <c r="C248" s="6"/>
      <c r="D248" s="6"/>
      <c r="E248" s="1"/>
      <c r="F248" s="1"/>
      <c r="G248" s="1"/>
      <c r="H248" s="1"/>
      <c r="I248" s="11"/>
      <c r="J248" s="11"/>
      <c r="L248" s="1"/>
      <c r="M248" s="1"/>
      <c r="N248" s="1"/>
      <c r="O248" s="1"/>
      <c r="P248" s="1"/>
      <c r="Q248" s="1"/>
    </row>
    <row r="249" spans="1:17" ht="12.75">
      <c r="A249" s="1"/>
      <c r="B249" s="1"/>
      <c r="C249" s="6"/>
      <c r="D249" s="6"/>
      <c r="E249" s="1"/>
      <c r="F249" s="1"/>
      <c r="G249" s="1"/>
      <c r="H249" s="1"/>
      <c r="I249" s="11"/>
      <c r="J249" s="11"/>
      <c r="L249" s="1"/>
      <c r="M249" s="1"/>
      <c r="N249" s="1"/>
      <c r="O249" s="1"/>
      <c r="P249" s="1"/>
      <c r="Q249" s="1"/>
    </row>
    <row r="250" spans="1:17" ht="12.75">
      <c r="A250" s="1"/>
      <c r="B250" s="1"/>
      <c r="C250" s="6"/>
      <c r="D250" s="6"/>
      <c r="E250" s="1"/>
      <c r="F250" s="1"/>
      <c r="G250" s="1"/>
      <c r="H250" s="1"/>
      <c r="I250" s="11"/>
      <c r="J250" s="11"/>
      <c r="L250" s="1"/>
      <c r="M250" s="1"/>
      <c r="N250" s="1"/>
      <c r="O250" s="1"/>
      <c r="P250" s="1"/>
      <c r="Q250" s="1"/>
    </row>
    <row r="251" spans="1:17" ht="12.75">
      <c r="A251" s="1"/>
      <c r="B251" s="1"/>
      <c r="C251" s="6"/>
      <c r="D251" s="6"/>
      <c r="E251" s="1"/>
      <c r="F251" s="1"/>
      <c r="G251" s="1"/>
      <c r="H251" s="1"/>
      <c r="I251" s="11"/>
      <c r="J251" s="11"/>
      <c r="L251" s="1"/>
      <c r="M251" s="1"/>
      <c r="N251" s="1"/>
      <c r="O251" s="1"/>
      <c r="P251" s="1"/>
      <c r="Q251" s="1"/>
    </row>
    <row r="252" spans="1:17" ht="12.75">
      <c r="A252" s="1"/>
      <c r="B252" s="1"/>
      <c r="C252" s="6"/>
      <c r="D252" s="6"/>
      <c r="E252" s="1"/>
      <c r="F252" s="1"/>
      <c r="G252" s="1"/>
      <c r="H252" s="1"/>
      <c r="I252" s="11"/>
      <c r="J252" s="11"/>
      <c r="L252" s="1"/>
      <c r="M252" s="1"/>
      <c r="N252" s="1"/>
      <c r="O252" s="1"/>
      <c r="P252" s="1"/>
      <c r="Q252" s="1"/>
    </row>
    <row r="253" spans="1:17" ht="12.75">
      <c r="A253" s="1"/>
      <c r="B253" s="1"/>
      <c r="C253" s="6"/>
      <c r="D253" s="6"/>
      <c r="E253" s="1"/>
      <c r="F253" s="1"/>
      <c r="G253" s="1"/>
      <c r="H253" s="1"/>
      <c r="I253" s="11"/>
      <c r="J253" s="11"/>
      <c r="L253" s="1"/>
      <c r="M253" s="1"/>
      <c r="N253" s="1"/>
      <c r="O253" s="1"/>
      <c r="P253" s="1"/>
      <c r="Q253" s="1"/>
    </row>
    <row r="254" spans="1:17" ht="12.75">
      <c r="A254" s="1"/>
      <c r="B254" s="1"/>
      <c r="C254" s="6"/>
      <c r="D254" s="6"/>
      <c r="E254" s="1"/>
      <c r="F254" s="1"/>
      <c r="G254" s="1"/>
      <c r="H254" s="1"/>
      <c r="I254" s="11"/>
      <c r="J254" s="11"/>
      <c r="L254" s="1"/>
      <c r="M254" s="1"/>
      <c r="N254" s="1"/>
      <c r="O254" s="1"/>
      <c r="P254" s="1"/>
      <c r="Q254" s="1"/>
    </row>
    <row r="255" spans="1:17" ht="12.75">
      <c r="A255" s="1"/>
      <c r="B255" s="1"/>
      <c r="C255" s="6"/>
      <c r="D255" s="6"/>
      <c r="E255" s="1"/>
      <c r="F255" s="1"/>
      <c r="G255" s="1"/>
      <c r="H255" s="1"/>
      <c r="I255" s="11"/>
      <c r="J255" s="11"/>
      <c r="L255" s="1"/>
      <c r="M255" s="1"/>
      <c r="N255" s="1"/>
      <c r="O255" s="1"/>
      <c r="P255" s="1"/>
      <c r="Q255" s="1"/>
    </row>
    <row r="256" spans="1:17" ht="12.75">
      <c r="A256" s="1"/>
      <c r="B256" s="1"/>
      <c r="C256" s="6"/>
      <c r="D256" s="6"/>
      <c r="E256" s="1"/>
      <c r="F256" s="1"/>
      <c r="G256" s="1"/>
      <c r="H256" s="1"/>
      <c r="I256" s="11"/>
      <c r="J256" s="11"/>
      <c r="L256" s="1"/>
      <c r="M256" s="1"/>
      <c r="N256" s="1"/>
      <c r="O256" s="1"/>
      <c r="P256" s="1"/>
      <c r="Q256" s="1"/>
    </row>
    <row r="257" spans="1:17" ht="12.75">
      <c r="A257" s="1"/>
      <c r="B257" s="1"/>
      <c r="C257" s="6"/>
      <c r="D257" s="6"/>
      <c r="E257" s="1"/>
      <c r="F257" s="1"/>
      <c r="G257" s="1"/>
      <c r="H257" s="1"/>
      <c r="I257" s="11"/>
      <c r="J257" s="11"/>
      <c r="L257" s="1"/>
      <c r="M257" s="1"/>
      <c r="N257" s="1"/>
      <c r="O257" s="1"/>
      <c r="P257" s="1"/>
      <c r="Q257" s="1"/>
    </row>
    <row r="258" spans="1:17" ht="12.75">
      <c r="A258" s="1"/>
      <c r="B258" s="1"/>
      <c r="C258" s="6"/>
      <c r="D258" s="6"/>
      <c r="E258" s="1"/>
      <c r="F258" s="1"/>
      <c r="G258" s="1"/>
      <c r="H258" s="1"/>
      <c r="I258" s="11"/>
      <c r="J258" s="11"/>
      <c r="L258" s="1"/>
      <c r="M258" s="1"/>
      <c r="N258" s="1"/>
      <c r="O258" s="1"/>
      <c r="P258" s="1"/>
      <c r="Q258" s="1"/>
    </row>
    <row r="259" spans="1:17" ht="12.75">
      <c r="A259" s="1"/>
      <c r="B259" s="1"/>
      <c r="C259" s="6"/>
      <c r="D259" s="6"/>
      <c r="E259" s="1"/>
      <c r="F259" s="1"/>
      <c r="G259" s="1"/>
      <c r="H259" s="1"/>
      <c r="I259" s="11"/>
      <c r="J259" s="11"/>
      <c r="L259" s="1"/>
      <c r="M259" s="1"/>
      <c r="N259" s="1"/>
      <c r="O259" s="1"/>
      <c r="P259" s="1"/>
      <c r="Q259" s="1"/>
    </row>
    <row r="260" spans="1:17" ht="12.75">
      <c r="A260" s="1"/>
      <c r="B260" s="1"/>
      <c r="C260" s="6"/>
      <c r="D260" s="6"/>
      <c r="E260" s="1"/>
      <c r="F260" s="1"/>
      <c r="G260" s="1"/>
      <c r="H260" s="1"/>
      <c r="I260" s="11"/>
      <c r="J260" s="11"/>
      <c r="L260" s="1"/>
      <c r="M260" s="1"/>
      <c r="N260" s="1"/>
      <c r="O260" s="1"/>
      <c r="P260" s="1"/>
      <c r="Q260" s="1"/>
    </row>
    <row r="261" spans="1:17" ht="12.75">
      <c r="A261" s="1"/>
      <c r="B261" s="1"/>
      <c r="C261" s="6"/>
      <c r="D261" s="6"/>
      <c r="E261" s="1"/>
      <c r="F261" s="1"/>
      <c r="G261" s="1"/>
      <c r="H261" s="1"/>
      <c r="I261" s="11"/>
      <c r="J261" s="11"/>
      <c r="L261" s="1"/>
      <c r="M261" s="1"/>
      <c r="N261" s="1"/>
      <c r="O261" s="1"/>
      <c r="P261" s="1"/>
      <c r="Q261" s="1"/>
    </row>
    <row r="262" spans="1:17" ht="12.75">
      <c r="A262" s="1"/>
      <c r="B262" s="1"/>
      <c r="C262" s="6"/>
      <c r="D262" s="6"/>
      <c r="E262" s="1"/>
      <c r="F262" s="1"/>
      <c r="G262" s="1"/>
      <c r="H262" s="1"/>
      <c r="I262" s="11"/>
      <c r="J262" s="11"/>
      <c r="L262" s="1"/>
      <c r="M262" s="1"/>
      <c r="N262" s="1"/>
      <c r="O262" s="1"/>
      <c r="P262" s="1"/>
      <c r="Q262" s="1"/>
    </row>
    <row r="263" spans="1:17" ht="12.75">
      <c r="A263" s="1"/>
      <c r="B263" s="1"/>
      <c r="C263" s="6"/>
      <c r="D263" s="6"/>
      <c r="E263" s="1"/>
      <c r="F263" s="1"/>
      <c r="G263" s="1"/>
      <c r="H263" s="1"/>
      <c r="I263" s="11"/>
      <c r="J263" s="11"/>
      <c r="L263" s="1"/>
      <c r="M263" s="1"/>
      <c r="N263" s="1"/>
      <c r="O263" s="1"/>
      <c r="P263" s="1"/>
      <c r="Q263" s="1"/>
    </row>
    <row r="264" spans="1:17" ht="12.75">
      <c r="A264" s="1"/>
      <c r="B264" s="1"/>
      <c r="C264" s="6"/>
      <c r="D264" s="6"/>
      <c r="E264" s="1"/>
      <c r="F264" s="1"/>
      <c r="G264" s="1"/>
      <c r="H264" s="1"/>
      <c r="I264" s="11"/>
      <c r="J264" s="11"/>
      <c r="L264" s="1"/>
      <c r="M264" s="1"/>
      <c r="N264" s="1"/>
      <c r="O264" s="1"/>
      <c r="P264" s="1"/>
      <c r="Q264" s="1"/>
    </row>
    <row r="265" spans="1:17" ht="12.75">
      <c r="A265" s="1"/>
      <c r="B265" s="1"/>
      <c r="C265" s="6"/>
      <c r="D265" s="6"/>
      <c r="E265" s="1"/>
      <c r="F265" s="1"/>
      <c r="G265" s="1"/>
      <c r="H265" s="1"/>
      <c r="I265" s="11"/>
      <c r="J265" s="11"/>
      <c r="L265" s="1"/>
      <c r="M265" s="1"/>
      <c r="N265" s="1"/>
      <c r="O265" s="1"/>
      <c r="P265" s="1"/>
      <c r="Q265" s="1"/>
    </row>
    <row r="266" spans="1:17" ht="12.75">
      <c r="A266" s="1"/>
      <c r="B266" s="1"/>
      <c r="C266" s="6"/>
      <c r="D266" s="6"/>
      <c r="E266" s="1"/>
      <c r="F266" s="1"/>
      <c r="G266" s="1"/>
      <c r="H266" s="1"/>
      <c r="I266" s="11"/>
      <c r="J266" s="11"/>
      <c r="L266" s="1"/>
      <c r="M266" s="1"/>
      <c r="N266" s="1"/>
      <c r="O266" s="1"/>
      <c r="P266" s="1"/>
      <c r="Q266" s="1"/>
    </row>
    <row r="267" spans="1:17" ht="12.75">
      <c r="A267" s="1"/>
      <c r="B267" s="1"/>
      <c r="C267" s="6"/>
      <c r="D267" s="6"/>
      <c r="E267" s="1"/>
      <c r="F267" s="1"/>
      <c r="G267" s="1"/>
      <c r="H267" s="1"/>
      <c r="I267" s="11"/>
      <c r="J267" s="11"/>
      <c r="L267" s="1"/>
      <c r="M267" s="1"/>
      <c r="N267" s="1"/>
      <c r="O267" s="1"/>
      <c r="P267" s="1"/>
      <c r="Q267" s="1"/>
    </row>
    <row r="268" spans="1:17" ht="12.75">
      <c r="A268" s="1"/>
      <c r="B268" s="1"/>
      <c r="C268" s="6"/>
      <c r="D268" s="6"/>
      <c r="E268" s="1"/>
      <c r="F268" s="1"/>
      <c r="G268" s="1"/>
      <c r="H268" s="1"/>
      <c r="I268" s="11"/>
      <c r="J268" s="11"/>
      <c r="L268" s="1"/>
      <c r="M268" s="1"/>
      <c r="N268" s="1"/>
      <c r="O268" s="1"/>
      <c r="P268" s="1"/>
      <c r="Q268" s="1"/>
    </row>
    <row r="269" spans="1:17" ht="12.75">
      <c r="A269" s="1"/>
      <c r="B269" s="1"/>
      <c r="C269" s="6"/>
      <c r="D269" s="6"/>
      <c r="E269" s="1"/>
      <c r="F269" s="1"/>
      <c r="G269" s="1"/>
      <c r="H269" s="1"/>
      <c r="I269" s="11"/>
      <c r="J269" s="11"/>
      <c r="L269" s="1"/>
      <c r="M269" s="1"/>
      <c r="N269" s="1"/>
      <c r="O269" s="1"/>
      <c r="P269" s="1"/>
      <c r="Q269" s="1"/>
    </row>
    <row r="270" spans="1:17" ht="12.75">
      <c r="A270" s="1"/>
      <c r="B270" s="1"/>
      <c r="C270" s="6"/>
      <c r="D270" s="6"/>
      <c r="E270" s="1"/>
      <c r="F270" s="1"/>
      <c r="G270" s="1"/>
      <c r="H270" s="1"/>
      <c r="I270" s="11"/>
      <c r="J270" s="11"/>
      <c r="L270" s="1"/>
      <c r="M270" s="1"/>
      <c r="N270" s="1"/>
      <c r="O270" s="1"/>
      <c r="P270" s="1"/>
      <c r="Q270" s="1"/>
    </row>
    <row r="271" spans="1:17" ht="12.75">
      <c r="A271" s="1"/>
      <c r="B271" s="1"/>
      <c r="C271" s="6"/>
      <c r="D271" s="6"/>
      <c r="E271" s="1"/>
      <c r="F271" s="1"/>
      <c r="G271" s="1"/>
      <c r="H271" s="1"/>
      <c r="I271" s="11"/>
      <c r="J271" s="11"/>
      <c r="L271" s="1"/>
      <c r="M271" s="1"/>
      <c r="N271" s="1"/>
      <c r="O271" s="1"/>
      <c r="P271" s="1"/>
      <c r="Q271" s="1"/>
    </row>
    <row r="272" spans="1:17" ht="12.75">
      <c r="A272" s="1"/>
      <c r="B272" s="1"/>
      <c r="C272" s="6"/>
      <c r="D272" s="6"/>
      <c r="E272" s="1"/>
      <c r="F272" s="1"/>
      <c r="G272" s="1"/>
      <c r="H272" s="1"/>
      <c r="I272" s="11"/>
      <c r="J272" s="11"/>
      <c r="L272" s="1"/>
      <c r="M272" s="1"/>
      <c r="N272" s="1"/>
      <c r="O272" s="1"/>
      <c r="P272" s="1"/>
      <c r="Q272" s="1"/>
    </row>
    <row r="273" spans="1:17" ht="12.75">
      <c r="A273" s="1"/>
      <c r="B273" s="1"/>
      <c r="C273" s="6"/>
      <c r="D273" s="6"/>
      <c r="E273" s="1"/>
      <c r="F273" s="1"/>
      <c r="G273" s="1"/>
      <c r="H273" s="1"/>
      <c r="I273" s="11"/>
      <c r="J273" s="11"/>
      <c r="L273" s="1"/>
      <c r="M273" s="1"/>
      <c r="N273" s="1"/>
      <c r="O273" s="1"/>
      <c r="P273" s="1"/>
      <c r="Q273" s="1"/>
    </row>
    <row r="274" spans="1:17" ht="12.75">
      <c r="A274" s="1"/>
      <c r="B274" s="1"/>
      <c r="C274" s="6"/>
      <c r="D274" s="6"/>
      <c r="E274" s="1"/>
      <c r="F274" s="1"/>
      <c r="G274" s="1"/>
      <c r="H274" s="1"/>
      <c r="I274" s="11"/>
      <c r="J274" s="11"/>
      <c r="L274" s="1"/>
      <c r="M274" s="1"/>
      <c r="N274" s="1"/>
      <c r="O274" s="1"/>
      <c r="P274" s="1"/>
      <c r="Q274" s="1"/>
    </row>
    <row r="275" spans="1:17" ht="12.75">
      <c r="A275" s="1"/>
      <c r="B275" s="1"/>
      <c r="C275" s="6"/>
      <c r="D275" s="6"/>
      <c r="E275" s="1"/>
      <c r="F275" s="1"/>
      <c r="G275" s="1"/>
      <c r="H275" s="1"/>
      <c r="I275" s="11"/>
      <c r="J275" s="11"/>
      <c r="L275" s="1"/>
      <c r="M275" s="1"/>
      <c r="N275" s="1"/>
      <c r="O275" s="1"/>
      <c r="P275" s="1"/>
      <c r="Q275" s="1"/>
    </row>
    <row r="276" spans="1:17" ht="12.75">
      <c r="A276" s="1"/>
      <c r="B276" s="1"/>
      <c r="C276" s="6"/>
      <c r="D276" s="6"/>
      <c r="E276" s="1"/>
      <c r="F276" s="1"/>
      <c r="G276" s="1"/>
      <c r="H276" s="1"/>
      <c r="I276" s="11"/>
      <c r="J276" s="11"/>
      <c r="L276" s="1"/>
      <c r="M276" s="1"/>
      <c r="N276" s="1"/>
      <c r="O276" s="1"/>
      <c r="P276" s="1"/>
      <c r="Q276" s="1"/>
    </row>
    <row r="277" spans="1:17" ht="12.75">
      <c r="A277" s="1"/>
      <c r="B277" s="1"/>
      <c r="C277" s="6"/>
      <c r="D277" s="6"/>
      <c r="E277" s="1"/>
      <c r="F277" s="1"/>
      <c r="G277" s="1"/>
      <c r="H277" s="1"/>
      <c r="I277" s="11"/>
      <c r="J277" s="11"/>
      <c r="L277" s="1"/>
      <c r="M277" s="1"/>
      <c r="N277" s="1"/>
      <c r="O277" s="1"/>
      <c r="P277" s="1"/>
      <c r="Q277" s="1"/>
    </row>
    <row r="278" spans="1:17" ht="12.75">
      <c r="A278" s="1"/>
      <c r="B278" s="1"/>
      <c r="C278" s="6"/>
      <c r="D278" s="6"/>
      <c r="E278" s="1"/>
      <c r="F278" s="1"/>
      <c r="G278" s="1"/>
      <c r="H278" s="1"/>
      <c r="I278" s="11"/>
      <c r="J278" s="11"/>
      <c r="L278" s="1"/>
      <c r="M278" s="1"/>
      <c r="N278" s="1"/>
      <c r="O278" s="1"/>
      <c r="P278" s="1"/>
      <c r="Q278" s="1"/>
    </row>
    <row r="279" spans="1:17" ht="12.75">
      <c r="A279" s="1"/>
      <c r="B279" s="1"/>
      <c r="C279" s="6"/>
      <c r="D279" s="6"/>
      <c r="E279" s="1"/>
      <c r="F279" s="1"/>
      <c r="G279" s="1"/>
      <c r="H279" s="1"/>
      <c r="I279" s="11"/>
      <c r="J279" s="11"/>
      <c r="L279" s="1"/>
      <c r="M279" s="1"/>
      <c r="N279" s="1"/>
      <c r="O279" s="1"/>
      <c r="P279" s="1"/>
      <c r="Q279" s="1"/>
    </row>
    <row r="280" spans="1:17" ht="12.75">
      <c r="A280" s="1"/>
      <c r="B280" s="1"/>
      <c r="C280" s="6"/>
      <c r="D280" s="6"/>
      <c r="E280" s="1"/>
      <c r="F280" s="1"/>
      <c r="G280" s="1"/>
      <c r="H280" s="1"/>
      <c r="I280" s="11"/>
      <c r="J280" s="11"/>
      <c r="L280" s="1"/>
      <c r="M280" s="1"/>
      <c r="N280" s="1"/>
      <c r="O280" s="1"/>
      <c r="P280" s="1"/>
      <c r="Q280" s="1"/>
    </row>
    <row r="281" spans="1:17" ht="12.75">
      <c r="A281" s="1"/>
      <c r="B281" s="1"/>
      <c r="C281" s="6"/>
      <c r="D281" s="6"/>
      <c r="E281" s="1"/>
      <c r="F281" s="1"/>
      <c r="G281" s="1"/>
      <c r="H281" s="1"/>
      <c r="I281" s="11"/>
      <c r="J281" s="11"/>
      <c r="L281" s="1"/>
      <c r="M281" s="1"/>
      <c r="N281" s="1"/>
      <c r="O281" s="1"/>
      <c r="P281" s="1"/>
      <c r="Q281" s="1"/>
    </row>
    <row r="282" spans="1:17" ht="12.75">
      <c r="A282" s="1"/>
      <c r="B282" s="1"/>
      <c r="C282" s="6"/>
      <c r="D282" s="6"/>
      <c r="E282" s="1"/>
      <c r="F282" s="1"/>
      <c r="G282" s="1"/>
      <c r="H282" s="1"/>
      <c r="I282" s="11"/>
      <c r="J282" s="11"/>
      <c r="L282" s="1"/>
      <c r="M282" s="1"/>
      <c r="N282" s="1"/>
      <c r="O282" s="1"/>
      <c r="P282" s="1"/>
      <c r="Q282" s="1"/>
    </row>
    <row r="283" spans="1:17" ht="12.75">
      <c r="A283" s="1"/>
      <c r="B283" s="1"/>
      <c r="C283" s="6"/>
      <c r="D283" s="6"/>
      <c r="E283" s="1"/>
      <c r="F283" s="1"/>
      <c r="G283" s="1"/>
      <c r="H283" s="1"/>
      <c r="I283" s="11"/>
      <c r="J283" s="11"/>
      <c r="L283" s="1"/>
      <c r="M283" s="1"/>
      <c r="N283" s="1"/>
      <c r="O283" s="1"/>
      <c r="P283" s="1"/>
      <c r="Q283" s="1"/>
    </row>
    <row r="284" spans="1:17" ht="12.75">
      <c r="A284" s="1"/>
      <c r="B284" s="1"/>
      <c r="C284" s="6"/>
      <c r="D284" s="6"/>
      <c r="E284" s="1"/>
      <c r="F284" s="1"/>
      <c r="G284" s="1"/>
      <c r="H284" s="1"/>
      <c r="I284" s="11"/>
      <c r="J284" s="11"/>
      <c r="L284" s="1"/>
      <c r="M284" s="1"/>
      <c r="N284" s="1"/>
      <c r="O284" s="1"/>
      <c r="P284" s="1"/>
      <c r="Q284" s="1"/>
    </row>
    <row r="285" spans="1:17" ht="12.75">
      <c r="A285" s="1"/>
      <c r="B285" s="1"/>
      <c r="C285" s="6"/>
      <c r="D285" s="6"/>
      <c r="E285" s="1"/>
      <c r="F285" s="1"/>
      <c r="G285" s="1"/>
      <c r="H285" s="1"/>
      <c r="I285" s="11"/>
      <c r="J285" s="11"/>
      <c r="L285" s="1"/>
      <c r="M285" s="1"/>
      <c r="N285" s="1"/>
      <c r="O285" s="1"/>
      <c r="P285" s="1"/>
      <c r="Q285" s="1"/>
    </row>
    <row r="286" spans="1:17" ht="12.75">
      <c r="A286" s="1"/>
      <c r="B286" s="1"/>
      <c r="C286" s="6"/>
      <c r="D286" s="6"/>
      <c r="E286" s="1"/>
      <c r="F286" s="1"/>
      <c r="G286" s="1"/>
      <c r="H286" s="1"/>
      <c r="I286" s="11"/>
      <c r="J286" s="11"/>
      <c r="L286" s="1"/>
      <c r="M286" s="1"/>
      <c r="N286" s="1"/>
      <c r="O286" s="1"/>
      <c r="P286" s="1"/>
      <c r="Q286" s="1"/>
    </row>
    <row r="287" spans="1:17" ht="12.75">
      <c r="A287" s="1"/>
      <c r="B287" s="1"/>
      <c r="C287" s="6"/>
      <c r="D287" s="6"/>
      <c r="E287" s="1"/>
      <c r="F287" s="1"/>
      <c r="G287" s="1"/>
      <c r="H287" s="1"/>
      <c r="I287" s="11"/>
      <c r="J287" s="11"/>
      <c r="L287" s="1"/>
      <c r="M287" s="1"/>
      <c r="N287" s="1"/>
      <c r="O287" s="1"/>
      <c r="P287" s="1"/>
      <c r="Q287" s="1"/>
    </row>
    <row r="288" spans="1:17" ht="12.75">
      <c r="A288" s="1"/>
      <c r="B288" s="1"/>
      <c r="C288" s="6"/>
      <c r="D288" s="6"/>
      <c r="E288" s="1"/>
      <c r="F288" s="1"/>
      <c r="G288" s="1"/>
      <c r="H288" s="1"/>
      <c r="I288" s="11"/>
      <c r="J288" s="11"/>
      <c r="L288" s="1"/>
      <c r="M288" s="1"/>
      <c r="N288" s="1"/>
      <c r="O288" s="1"/>
      <c r="P288" s="1"/>
      <c r="Q288" s="1"/>
    </row>
    <row r="289" spans="1:17" ht="12.75">
      <c r="A289" s="1"/>
      <c r="B289" s="1"/>
      <c r="C289" s="6"/>
      <c r="D289" s="6"/>
      <c r="E289" s="1"/>
      <c r="F289" s="1"/>
      <c r="G289" s="1"/>
      <c r="H289" s="1"/>
      <c r="I289" s="11"/>
      <c r="J289" s="11"/>
      <c r="L289" s="1"/>
      <c r="M289" s="1"/>
      <c r="N289" s="1"/>
      <c r="O289" s="1"/>
      <c r="P289" s="1"/>
      <c r="Q289" s="1"/>
    </row>
    <row r="290" spans="1:17" ht="12.75">
      <c r="A290" s="1"/>
      <c r="B290" s="1"/>
      <c r="C290" s="6"/>
      <c r="D290" s="6"/>
      <c r="E290" s="1"/>
      <c r="F290" s="1"/>
      <c r="G290" s="1"/>
      <c r="H290" s="1"/>
      <c r="I290" s="11"/>
      <c r="J290" s="11"/>
      <c r="L290" s="1"/>
      <c r="M290" s="1"/>
      <c r="N290" s="1"/>
      <c r="O290" s="1"/>
      <c r="P290" s="1"/>
      <c r="Q290" s="1"/>
    </row>
    <row r="291" spans="1:17" ht="12.75">
      <c r="A291" s="1"/>
      <c r="B291" s="1"/>
      <c r="C291" s="6"/>
      <c r="D291" s="6"/>
      <c r="E291" s="1"/>
      <c r="F291" s="1"/>
      <c r="G291" s="1"/>
      <c r="H291" s="1"/>
      <c r="I291" s="11"/>
      <c r="J291" s="11"/>
      <c r="L291" s="1"/>
      <c r="M291" s="1"/>
      <c r="N291" s="1"/>
      <c r="O291" s="1"/>
      <c r="P291" s="1"/>
      <c r="Q291" s="1"/>
    </row>
    <row r="292" spans="1:17" ht="12.75">
      <c r="A292" s="1"/>
      <c r="B292" s="1"/>
      <c r="C292" s="6"/>
      <c r="D292" s="6"/>
      <c r="E292" s="1"/>
      <c r="F292" s="1"/>
      <c r="G292" s="1"/>
      <c r="H292" s="1"/>
      <c r="I292" s="11"/>
      <c r="J292" s="11"/>
      <c r="L292" s="1"/>
      <c r="M292" s="1"/>
      <c r="N292" s="1"/>
      <c r="O292" s="1"/>
      <c r="P292" s="1"/>
      <c r="Q292" s="1"/>
    </row>
    <row r="293" spans="1:17" ht="12.75">
      <c r="A293" s="1"/>
      <c r="B293" s="1"/>
      <c r="C293" s="6"/>
      <c r="D293" s="6"/>
      <c r="E293" s="1"/>
      <c r="F293" s="1"/>
      <c r="G293" s="1"/>
      <c r="H293" s="1"/>
      <c r="I293" s="11"/>
      <c r="J293" s="11"/>
      <c r="L293" s="1"/>
      <c r="M293" s="1"/>
      <c r="N293" s="1"/>
      <c r="O293" s="1"/>
      <c r="P293" s="1"/>
      <c r="Q293" s="1"/>
    </row>
    <row r="294" spans="1:17" ht="12.75">
      <c r="A294" s="1"/>
      <c r="B294" s="1"/>
      <c r="C294" s="6"/>
      <c r="D294" s="6"/>
      <c r="E294" s="1"/>
      <c r="F294" s="1"/>
      <c r="G294" s="1"/>
      <c r="H294" s="1"/>
      <c r="I294" s="11"/>
      <c r="J294" s="11"/>
      <c r="L294" s="1"/>
      <c r="M294" s="1"/>
      <c r="N294" s="1"/>
      <c r="O294" s="1"/>
      <c r="P294" s="1"/>
      <c r="Q294" s="1"/>
    </row>
    <row r="295" spans="1:17" ht="12.75">
      <c r="A295" s="1"/>
      <c r="B295" s="1"/>
      <c r="C295" s="6"/>
      <c r="D295" s="6"/>
      <c r="E295" s="1"/>
      <c r="F295" s="1"/>
      <c r="G295" s="1"/>
      <c r="H295" s="1"/>
      <c r="I295" s="11"/>
      <c r="J295" s="11"/>
      <c r="L295" s="1"/>
      <c r="M295" s="1"/>
      <c r="N295" s="1"/>
      <c r="O295" s="1"/>
      <c r="P295" s="1"/>
      <c r="Q295" s="1"/>
    </row>
    <row r="296" spans="1:17" ht="12.75">
      <c r="A296" s="1"/>
      <c r="B296" s="1"/>
      <c r="C296" s="6"/>
      <c r="D296" s="6"/>
      <c r="E296" s="1"/>
      <c r="F296" s="1"/>
      <c r="G296" s="1"/>
      <c r="H296" s="1"/>
      <c r="I296" s="11"/>
      <c r="J296" s="11"/>
      <c r="L296" s="1"/>
      <c r="M296" s="1"/>
      <c r="N296" s="1"/>
      <c r="O296" s="1"/>
      <c r="P296" s="1"/>
      <c r="Q296" s="1"/>
    </row>
    <row r="297" spans="1:17" ht="12.75">
      <c r="A297" s="1"/>
      <c r="B297" s="1"/>
      <c r="C297" s="6"/>
      <c r="D297" s="6"/>
      <c r="E297" s="1"/>
      <c r="F297" s="1"/>
      <c r="G297" s="1"/>
      <c r="H297" s="1"/>
      <c r="I297" s="11"/>
      <c r="J297" s="11"/>
      <c r="L297" s="1"/>
      <c r="M297" s="1"/>
      <c r="N297" s="1"/>
      <c r="O297" s="1"/>
      <c r="P297" s="1"/>
      <c r="Q297" s="1"/>
    </row>
    <row r="298" spans="1:17" ht="12.75">
      <c r="A298" s="1"/>
      <c r="B298" s="1"/>
      <c r="C298" s="6"/>
      <c r="D298" s="6"/>
      <c r="E298" s="1"/>
      <c r="F298" s="1"/>
      <c r="G298" s="1"/>
      <c r="H298" s="1"/>
      <c r="I298" s="11"/>
      <c r="J298" s="11"/>
      <c r="L298" s="1"/>
      <c r="M298" s="1"/>
      <c r="N298" s="1"/>
      <c r="O298" s="1"/>
      <c r="P298" s="1"/>
      <c r="Q298" s="1"/>
    </row>
    <row r="299" spans="1:17" ht="12.75">
      <c r="A299" s="1"/>
      <c r="B299" s="1"/>
      <c r="C299" s="6"/>
      <c r="D299" s="6"/>
      <c r="E299" s="1"/>
      <c r="F299" s="1"/>
      <c r="G299" s="1"/>
      <c r="H299" s="1"/>
      <c r="I299" s="11"/>
      <c r="J299" s="11"/>
      <c r="L299" s="1"/>
      <c r="M299" s="1"/>
      <c r="N299" s="1"/>
      <c r="O299" s="1"/>
      <c r="P299" s="1"/>
      <c r="Q299" s="1"/>
    </row>
    <row r="300" spans="1:17" ht="12.75">
      <c r="A300" s="1"/>
      <c r="B300" s="1"/>
      <c r="C300" s="6"/>
      <c r="D300" s="6"/>
      <c r="E300" s="1"/>
      <c r="F300" s="1"/>
      <c r="G300" s="1"/>
      <c r="H300" s="1"/>
      <c r="I300" s="11"/>
      <c r="J300" s="11"/>
      <c r="L300" s="1"/>
      <c r="M300" s="1"/>
      <c r="N300" s="1"/>
      <c r="O300" s="1"/>
      <c r="P300" s="1"/>
      <c r="Q300" s="1"/>
    </row>
  </sheetData>
  <sheetProtection/>
  <mergeCells count="6">
    <mergeCell ref="E5:F5"/>
    <mergeCell ref="G5:H5"/>
    <mergeCell ref="A4:K4"/>
    <mergeCell ref="A1:L1"/>
    <mergeCell ref="A2:L2"/>
    <mergeCell ref="A3:L3"/>
  </mergeCells>
  <printOptions gridLines="1"/>
  <pageMargins left="0.25" right="0.46" top="0.7874015748031497" bottom="0.7874015748031497" header="0.3937007874015748" footer="0.5905511811023623"/>
  <pageSetup horizontalDpi="300" verticalDpi="300" orientation="landscape" scale="80" r:id="rId1"/>
  <headerFooter alignWithMargins="0">
    <oddFooter xml:space="preserve">&amp;L&amp;8                           &amp;C&amp;"Arial,Negrita"ANEXO 2: RESGUARDOS CONSTITUIDOS POR EL INCORA&amp;R&amp;8&amp;F &amp;A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T131"/>
  <sheetViews>
    <sheetView zoomScalePageLayoutView="0" workbookViewId="0" topLeftCell="A104">
      <selection activeCell="H111" sqref="H111"/>
    </sheetView>
  </sheetViews>
  <sheetFormatPr defaultColWidth="11.421875" defaultRowHeight="12.75"/>
  <cols>
    <col min="1" max="1" width="9.8515625" style="0" customWidth="1"/>
    <col min="2" max="2" width="21.421875" style="0" customWidth="1"/>
    <col min="3" max="3" width="16.57421875" style="0" customWidth="1"/>
    <col min="4" max="4" width="13.57421875" style="0" customWidth="1"/>
    <col min="5" max="5" width="13.00390625" style="0" customWidth="1"/>
    <col min="6" max="6" width="15.421875" style="0" customWidth="1"/>
    <col min="7" max="7" width="13.140625" style="0" customWidth="1"/>
    <col min="8" max="8" width="9.00390625" style="0" customWidth="1"/>
    <col min="9" max="9" width="7.57421875" style="0" customWidth="1"/>
    <col min="10" max="10" width="11.421875" style="12" customWidth="1"/>
    <col min="11" max="11" width="8.57421875" style="12" customWidth="1"/>
    <col min="12" max="14" width="8.421875" style="0" customWidth="1"/>
    <col min="15" max="16" width="8.421875" style="0" bestFit="1" customWidth="1"/>
  </cols>
  <sheetData>
    <row r="1" spans="1:176" ht="12.75">
      <c r="A1" s="407" t="s">
        <v>1162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2.75">
      <c r="A2" s="407" t="s">
        <v>1163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2.75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pans="1:176" ht="12.75">
      <c r="A4" s="407" t="s">
        <v>1548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</row>
    <row r="5" spans="1:176" ht="12.7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</row>
    <row r="6" spans="1:176" s="58" customFormat="1" ht="12.75">
      <c r="A6" s="67" t="s">
        <v>244</v>
      </c>
      <c r="B6" s="54" t="s">
        <v>245</v>
      </c>
      <c r="C6" s="80" t="s">
        <v>246</v>
      </c>
      <c r="D6" s="73" t="s">
        <v>1575</v>
      </c>
      <c r="E6" s="55" t="s">
        <v>248</v>
      </c>
      <c r="F6" s="89" t="s">
        <v>249</v>
      </c>
      <c r="G6" s="77"/>
      <c r="H6" s="404" t="s">
        <v>373</v>
      </c>
      <c r="I6" s="405"/>
      <c r="J6" s="82" t="s">
        <v>429</v>
      </c>
      <c r="K6" s="73" t="s">
        <v>1553</v>
      </c>
      <c r="L6" s="73" t="s">
        <v>1553</v>
      </c>
      <c r="M6" s="73" t="s">
        <v>1553</v>
      </c>
      <c r="N6" s="73" t="s">
        <v>1553</v>
      </c>
      <c r="O6" s="73" t="s">
        <v>1553</v>
      </c>
      <c r="P6" s="73" t="s">
        <v>1553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</row>
    <row r="7" spans="1:176" s="58" customFormat="1" ht="12.75">
      <c r="A7" s="68"/>
      <c r="B7" s="61" t="s">
        <v>254</v>
      </c>
      <c r="C7" s="59"/>
      <c r="D7" s="75"/>
      <c r="E7" s="60"/>
      <c r="F7" s="60" t="s">
        <v>255</v>
      </c>
      <c r="G7" s="60" t="s">
        <v>250</v>
      </c>
      <c r="H7" s="70" t="s">
        <v>251</v>
      </c>
      <c r="I7" s="60" t="s">
        <v>252</v>
      </c>
      <c r="J7" s="83"/>
      <c r="K7" s="74" t="s">
        <v>1498</v>
      </c>
      <c r="L7" s="74" t="s">
        <v>2108</v>
      </c>
      <c r="M7" s="74" t="s">
        <v>1800</v>
      </c>
      <c r="N7" s="74" t="s">
        <v>120</v>
      </c>
      <c r="O7" s="74" t="s">
        <v>593</v>
      </c>
      <c r="P7" s="74" t="s">
        <v>721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</row>
    <row r="8" spans="1:176" ht="22.5">
      <c r="A8" s="156">
        <v>1</v>
      </c>
      <c r="B8" s="176" t="s">
        <v>745</v>
      </c>
      <c r="C8" s="157" t="s">
        <v>746</v>
      </c>
      <c r="D8" s="157">
        <v>87145</v>
      </c>
      <c r="E8" s="157" t="s">
        <v>747</v>
      </c>
      <c r="F8" s="158" t="s">
        <v>2079</v>
      </c>
      <c r="G8" s="157" t="s">
        <v>748</v>
      </c>
      <c r="H8" s="178">
        <v>103</v>
      </c>
      <c r="I8" s="178">
        <v>19</v>
      </c>
      <c r="J8" s="179">
        <v>4960</v>
      </c>
      <c r="K8" s="178">
        <v>196</v>
      </c>
      <c r="L8" s="178">
        <v>196</v>
      </c>
      <c r="M8" s="178">
        <v>211</v>
      </c>
      <c r="N8" s="333">
        <v>216</v>
      </c>
      <c r="O8" s="333">
        <v>221</v>
      </c>
      <c r="P8" s="333">
        <v>226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s="24" customFormat="1" ht="38.25" customHeight="1">
      <c r="A9" s="135">
        <v>1</v>
      </c>
      <c r="B9" s="239" t="s">
        <v>368</v>
      </c>
      <c r="C9" s="136" t="s">
        <v>1621</v>
      </c>
      <c r="D9" s="136" t="s">
        <v>751</v>
      </c>
      <c r="E9" s="136" t="s">
        <v>1622</v>
      </c>
      <c r="F9" s="239" t="s">
        <v>750</v>
      </c>
      <c r="G9" s="136"/>
      <c r="H9" s="180">
        <v>609</v>
      </c>
      <c r="I9" s="180">
        <v>124</v>
      </c>
      <c r="J9" s="137">
        <v>2888.83</v>
      </c>
      <c r="K9" s="180">
        <v>609</v>
      </c>
      <c r="L9" s="180">
        <v>609</v>
      </c>
      <c r="M9" s="180">
        <v>659</v>
      </c>
      <c r="N9" s="334">
        <v>676</v>
      </c>
      <c r="O9" s="334">
        <v>693</v>
      </c>
      <c r="P9" s="334">
        <v>710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</row>
    <row r="10" spans="1:176" ht="33.75">
      <c r="A10" s="49">
        <v>1</v>
      </c>
      <c r="B10" s="163" t="s">
        <v>361</v>
      </c>
      <c r="C10" s="163" t="s">
        <v>521</v>
      </c>
      <c r="D10" s="165" t="s">
        <v>2081</v>
      </c>
      <c r="E10" s="128" t="s">
        <v>749</v>
      </c>
      <c r="F10" s="163" t="s">
        <v>2080</v>
      </c>
      <c r="G10" s="128" t="s">
        <v>752</v>
      </c>
      <c r="H10" s="181">
        <v>81</v>
      </c>
      <c r="I10" s="181">
        <v>16</v>
      </c>
      <c r="J10" s="182">
        <v>887</v>
      </c>
      <c r="K10" s="181">
        <v>82</v>
      </c>
      <c r="L10" s="181">
        <v>82</v>
      </c>
      <c r="M10" s="181">
        <v>89</v>
      </c>
      <c r="N10" s="284">
        <v>91</v>
      </c>
      <c r="O10" s="284">
        <v>94</v>
      </c>
      <c r="P10" s="284">
        <v>96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45">
      <c r="A11" s="49">
        <v>1</v>
      </c>
      <c r="B11" s="163" t="s">
        <v>1619</v>
      </c>
      <c r="C11" s="163" t="s">
        <v>1617</v>
      </c>
      <c r="D11" s="163" t="s">
        <v>2082</v>
      </c>
      <c r="E11" s="364" t="s">
        <v>749</v>
      </c>
      <c r="F11" s="165" t="s">
        <v>2086</v>
      </c>
      <c r="G11" s="128"/>
      <c r="H11" s="181">
        <v>195</v>
      </c>
      <c r="I11" s="181">
        <v>42</v>
      </c>
      <c r="J11" s="182">
        <v>756.55</v>
      </c>
      <c r="K11" s="181">
        <v>195</v>
      </c>
      <c r="L11" s="181">
        <v>195</v>
      </c>
      <c r="M11" s="181">
        <v>210</v>
      </c>
      <c r="N11" s="284">
        <v>215</v>
      </c>
      <c r="O11" s="284">
        <v>220</v>
      </c>
      <c r="P11" s="284">
        <v>225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22.5">
      <c r="A12" s="49">
        <v>1</v>
      </c>
      <c r="B12" s="161" t="s">
        <v>755</v>
      </c>
      <c r="C12" s="128" t="s">
        <v>753</v>
      </c>
      <c r="D12" s="128" t="s">
        <v>758</v>
      </c>
      <c r="E12" s="128" t="s">
        <v>756</v>
      </c>
      <c r="F12" s="163" t="s">
        <v>2087</v>
      </c>
      <c r="G12" s="128" t="s">
        <v>757</v>
      </c>
      <c r="H12" s="181">
        <v>124</v>
      </c>
      <c r="I12" s="181">
        <v>27</v>
      </c>
      <c r="J12" s="182">
        <v>4500</v>
      </c>
      <c r="K12" s="181">
        <v>212</v>
      </c>
      <c r="L12" s="181">
        <v>212</v>
      </c>
      <c r="M12" s="181">
        <v>226</v>
      </c>
      <c r="N12" s="284">
        <v>231</v>
      </c>
      <c r="O12" s="284">
        <v>236</v>
      </c>
      <c r="P12" s="284">
        <v>241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22.5">
      <c r="A13" s="49">
        <v>1</v>
      </c>
      <c r="B13" s="354" t="s">
        <v>367</v>
      </c>
      <c r="C13" s="128" t="s">
        <v>759</v>
      </c>
      <c r="D13" s="161" t="s">
        <v>763</v>
      </c>
      <c r="E13" s="128" t="s">
        <v>760</v>
      </c>
      <c r="F13" s="163" t="s">
        <v>761</v>
      </c>
      <c r="G13" s="128" t="s">
        <v>762</v>
      </c>
      <c r="H13" s="181">
        <v>314</v>
      </c>
      <c r="I13" s="181">
        <v>54</v>
      </c>
      <c r="J13" s="182">
        <v>3252</v>
      </c>
      <c r="K13" s="181">
        <v>314</v>
      </c>
      <c r="L13" s="181">
        <v>314</v>
      </c>
      <c r="M13" s="181">
        <v>330</v>
      </c>
      <c r="N13" s="284">
        <v>335</v>
      </c>
      <c r="O13" s="284">
        <v>341</v>
      </c>
      <c r="P13" s="284">
        <v>346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9.5">
      <c r="A14" s="49">
        <v>1</v>
      </c>
      <c r="B14" s="128" t="s">
        <v>764</v>
      </c>
      <c r="C14" s="161" t="s">
        <v>765</v>
      </c>
      <c r="D14" s="128">
        <v>295555</v>
      </c>
      <c r="E14" s="363" t="s">
        <v>362</v>
      </c>
      <c r="F14" s="163" t="s">
        <v>766</v>
      </c>
      <c r="G14" s="128"/>
      <c r="H14" s="181">
        <v>145</v>
      </c>
      <c r="I14" s="181">
        <v>31</v>
      </c>
      <c r="J14" s="182">
        <v>4336</v>
      </c>
      <c r="K14" s="181">
        <v>145</v>
      </c>
      <c r="L14" s="181">
        <v>145</v>
      </c>
      <c r="M14" s="181">
        <v>156</v>
      </c>
      <c r="N14" s="284">
        <v>160</v>
      </c>
      <c r="O14" s="284">
        <v>164</v>
      </c>
      <c r="P14" s="284">
        <v>168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49">
        <v>1</v>
      </c>
      <c r="B15" s="128" t="s">
        <v>767</v>
      </c>
      <c r="C15" s="161" t="s">
        <v>746</v>
      </c>
      <c r="D15" s="128">
        <v>295437</v>
      </c>
      <c r="E15" s="128" t="s">
        <v>768</v>
      </c>
      <c r="F15" s="163" t="s">
        <v>769</v>
      </c>
      <c r="G15" s="128"/>
      <c r="H15" s="181">
        <v>97</v>
      </c>
      <c r="I15" s="181">
        <v>17</v>
      </c>
      <c r="J15" s="182">
        <v>6637.6</v>
      </c>
      <c r="K15" s="181">
        <v>97</v>
      </c>
      <c r="L15" s="181">
        <v>97</v>
      </c>
      <c r="M15" s="181">
        <v>104</v>
      </c>
      <c r="N15" s="284">
        <v>107</v>
      </c>
      <c r="O15" s="284">
        <v>109</v>
      </c>
      <c r="P15" s="284">
        <v>112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49">
        <v>1</v>
      </c>
      <c r="B16" s="128" t="s">
        <v>770</v>
      </c>
      <c r="C16" s="128" t="s">
        <v>771</v>
      </c>
      <c r="D16" s="128" t="s">
        <v>774</v>
      </c>
      <c r="E16" s="128" t="s">
        <v>772</v>
      </c>
      <c r="F16" s="163" t="s">
        <v>773</v>
      </c>
      <c r="G16" s="128"/>
      <c r="H16" s="181">
        <v>65</v>
      </c>
      <c r="I16" s="181">
        <v>15</v>
      </c>
      <c r="J16" s="182">
        <v>3066</v>
      </c>
      <c r="K16" s="181">
        <v>65</v>
      </c>
      <c r="L16" s="181">
        <v>65</v>
      </c>
      <c r="M16" s="181">
        <v>70</v>
      </c>
      <c r="N16" s="284">
        <v>72</v>
      </c>
      <c r="O16" s="284">
        <v>74</v>
      </c>
      <c r="P16" s="284">
        <v>76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49">
        <v>1</v>
      </c>
      <c r="B17" s="128" t="s">
        <v>776</v>
      </c>
      <c r="C17" s="161" t="s">
        <v>746</v>
      </c>
      <c r="D17" s="128" t="s">
        <v>778</v>
      </c>
      <c r="E17" s="364" t="s">
        <v>366</v>
      </c>
      <c r="F17" s="163" t="s">
        <v>777</v>
      </c>
      <c r="G17" s="128"/>
      <c r="H17" s="181">
        <v>156</v>
      </c>
      <c r="I17" s="181">
        <v>33</v>
      </c>
      <c r="J17" s="182">
        <v>3967.93</v>
      </c>
      <c r="K17" s="181">
        <v>156</v>
      </c>
      <c r="L17" s="181">
        <v>156</v>
      </c>
      <c r="M17" s="181">
        <v>168</v>
      </c>
      <c r="N17" s="284">
        <v>172</v>
      </c>
      <c r="O17" s="284">
        <v>176</v>
      </c>
      <c r="P17" s="284">
        <v>180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22.5">
      <c r="A18" s="49">
        <v>1</v>
      </c>
      <c r="B18" s="163" t="s">
        <v>396</v>
      </c>
      <c r="C18" s="163" t="s">
        <v>1616</v>
      </c>
      <c r="D18" s="128" t="s">
        <v>780</v>
      </c>
      <c r="E18" s="128" t="s">
        <v>756</v>
      </c>
      <c r="F18" s="165" t="s">
        <v>779</v>
      </c>
      <c r="G18" s="128"/>
      <c r="H18" s="181">
        <v>79</v>
      </c>
      <c r="I18" s="181">
        <v>15</v>
      </c>
      <c r="J18" s="182">
        <v>1990</v>
      </c>
      <c r="K18" s="181">
        <v>184</v>
      </c>
      <c r="L18" s="181">
        <v>184</v>
      </c>
      <c r="M18" s="181">
        <v>197</v>
      </c>
      <c r="N18" s="284">
        <v>201</v>
      </c>
      <c r="O18" s="284">
        <v>205</v>
      </c>
      <c r="P18" s="284">
        <v>209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49">
        <v>1</v>
      </c>
      <c r="B19" s="161" t="s">
        <v>781</v>
      </c>
      <c r="C19" s="128" t="s">
        <v>1615</v>
      </c>
      <c r="D19" s="128" t="s">
        <v>783</v>
      </c>
      <c r="E19" s="128" t="s">
        <v>772</v>
      </c>
      <c r="F19" s="163" t="s">
        <v>782</v>
      </c>
      <c r="G19" s="128"/>
      <c r="H19" s="181">
        <v>331</v>
      </c>
      <c r="I19" s="181">
        <v>58</v>
      </c>
      <c r="J19" s="182">
        <v>251.94</v>
      </c>
      <c r="K19" s="181">
        <v>331</v>
      </c>
      <c r="L19" s="181">
        <v>331</v>
      </c>
      <c r="M19" s="181">
        <v>349</v>
      </c>
      <c r="N19" s="284">
        <v>355</v>
      </c>
      <c r="O19" s="284">
        <v>361</v>
      </c>
      <c r="P19" s="284">
        <v>367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49">
        <v>1</v>
      </c>
      <c r="B20" s="161" t="s">
        <v>784</v>
      </c>
      <c r="C20" s="227" t="s">
        <v>1905</v>
      </c>
      <c r="D20" s="128" t="s">
        <v>786</v>
      </c>
      <c r="E20" s="128" t="s">
        <v>1341</v>
      </c>
      <c r="F20" s="163" t="s">
        <v>785</v>
      </c>
      <c r="G20" s="128"/>
      <c r="H20" s="181">
        <v>184</v>
      </c>
      <c r="I20" s="181">
        <v>39</v>
      </c>
      <c r="J20" s="182">
        <v>131.57</v>
      </c>
      <c r="K20" s="181">
        <v>184</v>
      </c>
      <c r="L20" s="181">
        <v>184</v>
      </c>
      <c r="M20" s="181">
        <v>198</v>
      </c>
      <c r="N20" s="284">
        <v>203</v>
      </c>
      <c r="O20" s="284">
        <v>207</v>
      </c>
      <c r="P20" s="284">
        <v>212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56.25">
      <c r="A21" s="49">
        <v>1</v>
      </c>
      <c r="B21" s="128" t="s">
        <v>364</v>
      </c>
      <c r="C21" s="163" t="s">
        <v>1613</v>
      </c>
      <c r="D21" s="163" t="s">
        <v>2088</v>
      </c>
      <c r="E21" s="128" t="s">
        <v>787</v>
      </c>
      <c r="F21" s="163" t="s">
        <v>788</v>
      </c>
      <c r="G21" s="128"/>
      <c r="H21" s="181">
        <v>799</v>
      </c>
      <c r="I21" s="181">
        <v>191</v>
      </c>
      <c r="J21" s="182">
        <v>300.425</v>
      </c>
      <c r="K21" s="181">
        <v>799</v>
      </c>
      <c r="L21" s="181">
        <v>799</v>
      </c>
      <c r="M21" s="181">
        <v>842</v>
      </c>
      <c r="N21" s="284">
        <v>856</v>
      </c>
      <c r="O21" s="284">
        <v>870</v>
      </c>
      <c r="P21" s="284">
        <v>884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33.75">
      <c r="A22" s="49">
        <v>1</v>
      </c>
      <c r="B22" s="128" t="s">
        <v>363</v>
      </c>
      <c r="C22" s="163" t="s">
        <v>1614</v>
      </c>
      <c r="D22" s="128" t="s">
        <v>789</v>
      </c>
      <c r="E22" s="128" t="s">
        <v>772</v>
      </c>
      <c r="F22" s="163" t="s">
        <v>2017</v>
      </c>
      <c r="G22" s="128"/>
      <c r="H22" s="181">
        <v>200</v>
      </c>
      <c r="I22" s="181">
        <v>40</v>
      </c>
      <c r="J22" s="182">
        <v>2518.0151</v>
      </c>
      <c r="K22" s="181">
        <v>219</v>
      </c>
      <c r="L22" s="181">
        <v>219</v>
      </c>
      <c r="M22" s="181">
        <v>231</v>
      </c>
      <c r="N22" s="284">
        <v>235</v>
      </c>
      <c r="O22" s="284">
        <v>239</v>
      </c>
      <c r="P22" s="284">
        <v>243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33.75">
      <c r="A23" s="49">
        <v>1</v>
      </c>
      <c r="B23" s="128" t="s">
        <v>365</v>
      </c>
      <c r="C23" s="128" t="s">
        <v>771</v>
      </c>
      <c r="D23" s="161" t="s">
        <v>790</v>
      </c>
      <c r="E23" s="128" t="s">
        <v>402</v>
      </c>
      <c r="F23" s="163" t="s">
        <v>887</v>
      </c>
      <c r="G23" s="128"/>
      <c r="H23" s="181">
        <v>198</v>
      </c>
      <c r="I23" s="181">
        <v>45</v>
      </c>
      <c r="J23" s="182">
        <v>1517.573</v>
      </c>
      <c r="K23" s="181">
        <v>130</v>
      </c>
      <c r="L23" s="181">
        <v>137</v>
      </c>
      <c r="M23" s="181">
        <v>137</v>
      </c>
      <c r="N23" s="284">
        <v>139</v>
      </c>
      <c r="O23" s="284">
        <v>142</v>
      </c>
      <c r="P23" s="284">
        <v>198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49">
        <v>1</v>
      </c>
      <c r="B24" s="128" t="s">
        <v>791</v>
      </c>
      <c r="C24" s="128" t="s">
        <v>792</v>
      </c>
      <c r="D24" s="128" t="s">
        <v>795</v>
      </c>
      <c r="E24" s="128" t="s">
        <v>793</v>
      </c>
      <c r="F24" s="163" t="s">
        <v>794</v>
      </c>
      <c r="G24" s="128"/>
      <c r="H24" s="181">
        <v>26</v>
      </c>
      <c r="I24" s="181">
        <v>6</v>
      </c>
      <c r="J24" s="182">
        <v>2815</v>
      </c>
      <c r="K24" s="181">
        <v>26</v>
      </c>
      <c r="L24" s="181">
        <v>26</v>
      </c>
      <c r="M24" s="181">
        <v>28</v>
      </c>
      <c r="N24" s="284">
        <v>29</v>
      </c>
      <c r="O24" s="284">
        <v>29</v>
      </c>
      <c r="P24" s="284">
        <v>30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49">
        <v>1</v>
      </c>
      <c r="B25" s="128" t="s">
        <v>796</v>
      </c>
      <c r="C25" s="128" t="s">
        <v>792</v>
      </c>
      <c r="D25" s="128" t="s">
        <v>798</v>
      </c>
      <c r="E25" s="128" t="s">
        <v>747</v>
      </c>
      <c r="F25" s="163" t="s">
        <v>797</v>
      </c>
      <c r="G25" s="128"/>
      <c r="H25" s="181">
        <v>50</v>
      </c>
      <c r="I25" s="181">
        <v>12</v>
      </c>
      <c r="J25" s="182">
        <v>2858</v>
      </c>
      <c r="K25" s="181">
        <v>50</v>
      </c>
      <c r="L25" s="181">
        <v>50</v>
      </c>
      <c r="M25" s="181">
        <v>54</v>
      </c>
      <c r="N25" s="284">
        <v>55</v>
      </c>
      <c r="O25" s="284">
        <v>57</v>
      </c>
      <c r="P25" s="284">
        <v>58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33.75">
      <c r="A26" s="50">
        <v>1</v>
      </c>
      <c r="B26" s="163" t="s">
        <v>1734</v>
      </c>
      <c r="C26" s="161" t="s">
        <v>799</v>
      </c>
      <c r="D26" s="128" t="s">
        <v>800</v>
      </c>
      <c r="E26" s="128" t="s">
        <v>772</v>
      </c>
      <c r="F26" s="163" t="s">
        <v>1733</v>
      </c>
      <c r="G26" s="128"/>
      <c r="H26" s="181">
        <v>156</v>
      </c>
      <c r="I26" s="181">
        <v>25</v>
      </c>
      <c r="J26" s="182">
        <v>2695</v>
      </c>
      <c r="K26" s="181">
        <v>30</v>
      </c>
      <c r="L26" s="181">
        <v>30</v>
      </c>
      <c r="M26" s="181">
        <v>32</v>
      </c>
      <c r="N26" s="284">
        <v>33</v>
      </c>
      <c r="O26" s="284">
        <v>33</v>
      </c>
      <c r="P26" s="284">
        <v>34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49">
        <v>1</v>
      </c>
      <c r="B27" s="128" t="s">
        <v>801</v>
      </c>
      <c r="C27" s="128" t="s">
        <v>792</v>
      </c>
      <c r="D27" s="128" t="s">
        <v>803</v>
      </c>
      <c r="E27" s="128" t="s">
        <v>772</v>
      </c>
      <c r="F27" s="163" t="s">
        <v>802</v>
      </c>
      <c r="G27" s="128"/>
      <c r="H27" s="181">
        <v>180</v>
      </c>
      <c r="I27" s="181">
        <v>34</v>
      </c>
      <c r="J27" s="182">
        <v>5949.25</v>
      </c>
      <c r="K27" s="181">
        <v>180</v>
      </c>
      <c r="L27" s="181">
        <v>180</v>
      </c>
      <c r="M27" s="181">
        <v>194</v>
      </c>
      <c r="N27" s="284">
        <v>199</v>
      </c>
      <c r="O27" s="284">
        <v>203</v>
      </c>
      <c r="P27" s="284">
        <v>208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6" ht="22.5">
      <c r="A28" s="49">
        <v>1</v>
      </c>
      <c r="B28" s="128" t="s">
        <v>804</v>
      </c>
      <c r="C28" s="128" t="s">
        <v>792</v>
      </c>
      <c r="D28" s="128" t="s">
        <v>805</v>
      </c>
      <c r="E28" s="128" t="s">
        <v>747</v>
      </c>
      <c r="F28" s="163" t="s">
        <v>2000</v>
      </c>
      <c r="G28" s="128"/>
      <c r="H28" s="181">
        <v>83</v>
      </c>
      <c r="I28" s="181">
        <v>17</v>
      </c>
      <c r="J28" s="182">
        <v>2783.923</v>
      </c>
      <c r="K28" s="181">
        <v>53</v>
      </c>
      <c r="L28" s="181">
        <v>53</v>
      </c>
      <c r="M28" s="181">
        <v>57</v>
      </c>
      <c r="N28" s="284">
        <v>58</v>
      </c>
      <c r="O28" s="284">
        <v>83</v>
      </c>
      <c r="P28" s="284">
        <v>85</v>
      </c>
    </row>
    <row r="29" spans="1:16" ht="33.75">
      <c r="A29" s="49">
        <v>1</v>
      </c>
      <c r="B29" s="128" t="s">
        <v>806</v>
      </c>
      <c r="C29" s="163" t="s">
        <v>1588</v>
      </c>
      <c r="D29" s="128" t="s">
        <v>808</v>
      </c>
      <c r="E29" s="128" t="s">
        <v>772</v>
      </c>
      <c r="F29" s="163" t="s">
        <v>807</v>
      </c>
      <c r="G29" s="128"/>
      <c r="H29" s="181">
        <v>153</v>
      </c>
      <c r="I29" s="181">
        <v>28</v>
      </c>
      <c r="J29" s="182">
        <v>5171.8903</v>
      </c>
      <c r="K29" s="181">
        <v>153</v>
      </c>
      <c r="L29" s="181">
        <v>153</v>
      </c>
      <c r="M29" s="181">
        <v>165</v>
      </c>
      <c r="N29" s="284">
        <v>169</v>
      </c>
      <c r="O29" s="284">
        <v>173</v>
      </c>
      <c r="P29" s="284">
        <v>177</v>
      </c>
    </row>
    <row r="30" spans="1:16" ht="33.75">
      <c r="A30" s="49">
        <v>1</v>
      </c>
      <c r="B30" s="128" t="s">
        <v>809</v>
      </c>
      <c r="C30" s="163" t="s">
        <v>1598</v>
      </c>
      <c r="D30" s="128" t="s">
        <v>812</v>
      </c>
      <c r="E30" s="128" t="s">
        <v>810</v>
      </c>
      <c r="F30" s="163" t="s">
        <v>811</v>
      </c>
      <c r="G30" s="128"/>
      <c r="H30" s="181">
        <v>33</v>
      </c>
      <c r="I30" s="181">
        <v>8</v>
      </c>
      <c r="J30" s="182">
        <v>2404</v>
      </c>
      <c r="K30" s="181">
        <v>33</v>
      </c>
      <c r="L30" s="181">
        <v>33</v>
      </c>
      <c r="M30" s="181">
        <v>36</v>
      </c>
      <c r="N30" s="284">
        <v>37</v>
      </c>
      <c r="O30" s="284">
        <v>38</v>
      </c>
      <c r="P30" s="284">
        <v>39</v>
      </c>
    </row>
    <row r="31" spans="1:16" ht="12.75">
      <c r="A31" s="49">
        <v>1</v>
      </c>
      <c r="B31" s="128" t="s">
        <v>813</v>
      </c>
      <c r="C31" s="128" t="s">
        <v>792</v>
      </c>
      <c r="D31" s="161" t="s">
        <v>815</v>
      </c>
      <c r="E31" s="128" t="s">
        <v>772</v>
      </c>
      <c r="F31" s="163" t="s">
        <v>814</v>
      </c>
      <c r="G31" s="128"/>
      <c r="H31" s="181">
        <v>93</v>
      </c>
      <c r="I31" s="181">
        <v>20</v>
      </c>
      <c r="J31" s="182">
        <v>5679</v>
      </c>
      <c r="K31" s="181">
        <v>93</v>
      </c>
      <c r="L31" s="181">
        <v>93</v>
      </c>
      <c r="M31" s="181">
        <v>100</v>
      </c>
      <c r="N31" s="284">
        <v>102</v>
      </c>
      <c r="O31" s="284">
        <v>105</v>
      </c>
      <c r="P31" s="284">
        <v>107</v>
      </c>
    </row>
    <row r="32" spans="1:16" ht="33.75">
      <c r="A32" s="49">
        <v>1</v>
      </c>
      <c r="B32" s="128" t="s">
        <v>816</v>
      </c>
      <c r="C32" s="128" t="s">
        <v>817</v>
      </c>
      <c r="D32" s="128" t="s">
        <v>818</v>
      </c>
      <c r="E32" s="128" t="s">
        <v>402</v>
      </c>
      <c r="F32" s="163" t="s">
        <v>882</v>
      </c>
      <c r="G32" s="128"/>
      <c r="H32" s="181">
        <v>248</v>
      </c>
      <c r="I32" s="181">
        <v>64</v>
      </c>
      <c r="J32" s="182">
        <v>234.42</v>
      </c>
      <c r="K32" s="181">
        <v>131</v>
      </c>
      <c r="L32" s="181">
        <v>138</v>
      </c>
      <c r="M32" s="181">
        <v>142</v>
      </c>
      <c r="N32" s="335">
        <v>146</v>
      </c>
      <c r="O32" s="335">
        <v>149</v>
      </c>
      <c r="P32" s="335">
        <v>248</v>
      </c>
    </row>
    <row r="33" spans="1:16" ht="22.5">
      <c r="A33" s="49">
        <v>1</v>
      </c>
      <c r="B33" s="128" t="s">
        <v>1740</v>
      </c>
      <c r="C33" s="163" t="s">
        <v>1597</v>
      </c>
      <c r="D33" s="128">
        <v>420373</v>
      </c>
      <c r="E33" s="128" t="s">
        <v>819</v>
      </c>
      <c r="F33" s="165" t="s">
        <v>820</v>
      </c>
      <c r="G33" s="128"/>
      <c r="H33" s="181">
        <v>371</v>
      </c>
      <c r="I33" s="181">
        <v>97</v>
      </c>
      <c r="J33" s="182">
        <v>72.125</v>
      </c>
      <c r="K33" s="181">
        <v>371</v>
      </c>
      <c r="L33" s="181">
        <v>371</v>
      </c>
      <c r="M33" s="181">
        <v>391</v>
      </c>
      <c r="N33" s="335">
        <v>398</v>
      </c>
      <c r="O33" s="335">
        <v>404</v>
      </c>
      <c r="P33" s="335">
        <v>410</v>
      </c>
    </row>
    <row r="34" spans="1:16" ht="33.75">
      <c r="A34" s="49">
        <v>1</v>
      </c>
      <c r="B34" s="128" t="s">
        <v>821</v>
      </c>
      <c r="C34" s="128" t="s">
        <v>822</v>
      </c>
      <c r="D34" s="128" t="s">
        <v>823</v>
      </c>
      <c r="E34" s="128" t="s">
        <v>772</v>
      </c>
      <c r="F34" s="163" t="s">
        <v>895</v>
      </c>
      <c r="G34" s="128"/>
      <c r="H34" s="181">
        <v>594</v>
      </c>
      <c r="I34" s="181">
        <v>111</v>
      </c>
      <c r="J34" s="182">
        <f>202.8974+521.02</f>
        <v>723.9174</v>
      </c>
      <c r="K34" s="181">
        <v>594</v>
      </c>
      <c r="L34" s="181">
        <v>594</v>
      </c>
      <c r="M34" s="181">
        <v>640</v>
      </c>
      <c r="N34" s="335">
        <v>656</v>
      </c>
      <c r="O34" s="335">
        <v>671</v>
      </c>
      <c r="P34" s="335">
        <v>687</v>
      </c>
    </row>
    <row r="35" spans="1:16" ht="45">
      <c r="A35" s="49">
        <v>1</v>
      </c>
      <c r="B35" s="128" t="s">
        <v>824</v>
      </c>
      <c r="C35" s="163" t="s">
        <v>1587</v>
      </c>
      <c r="D35" s="128" t="s">
        <v>826</v>
      </c>
      <c r="E35" s="128" t="s">
        <v>772</v>
      </c>
      <c r="F35" s="163" t="s">
        <v>825</v>
      </c>
      <c r="G35" s="128"/>
      <c r="H35" s="181">
        <v>156</v>
      </c>
      <c r="I35" s="181">
        <v>32</v>
      </c>
      <c r="J35" s="182">
        <v>249.8608</v>
      </c>
      <c r="K35" s="181">
        <v>156</v>
      </c>
      <c r="L35" s="181">
        <v>156</v>
      </c>
      <c r="M35" s="181">
        <v>168</v>
      </c>
      <c r="N35" s="335">
        <v>172</v>
      </c>
      <c r="O35" s="335">
        <v>176</v>
      </c>
      <c r="P35" s="335">
        <v>180</v>
      </c>
    </row>
    <row r="36" spans="1:16" ht="12.75">
      <c r="A36" s="49">
        <v>1</v>
      </c>
      <c r="B36" s="128" t="s">
        <v>1487</v>
      </c>
      <c r="C36" s="128" t="s">
        <v>822</v>
      </c>
      <c r="D36" s="128"/>
      <c r="E36" s="128" t="s">
        <v>772</v>
      </c>
      <c r="F36" s="163" t="s">
        <v>1489</v>
      </c>
      <c r="G36" s="128"/>
      <c r="H36" s="181">
        <v>43</v>
      </c>
      <c r="I36" s="181">
        <v>5</v>
      </c>
      <c r="J36" s="182">
        <v>527.722</v>
      </c>
      <c r="K36" s="181">
        <v>43</v>
      </c>
      <c r="L36" s="181">
        <v>43</v>
      </c>
      <c r="M36" s="181">
        <v>46</v>
      </c>
      <c r="N36" s="335">
        <v>47</v>
      </c>
      <c r="O36" s="335">
        <v>48</v>
      </c>
      <c r="P36" s="335">
        <v>49</v>
      </c>
    </row>
    <row r="37" spans="1:16" ht="22.5">
      <c r="A37" s="49">
        <v>1</v>
      </c>
      <c r="B37" s="163" t="s">
        <v>1488</v>
      </c>
      <c r="C37" s="163" t="s">
        <v>1620</v>
      </c>
      <c r="D37" s="128"/>
      <c r="E37" s="128" t="s">
        <v>772</v>
      </c>
      <c r="F37" s="163" t="s">
        <v>1490</v>
      </c>
      <c r="G37" s="128"/>
      <c r="H37" s="181">
        <v>237</v>
      </c>
      <c r="I37" s="181">
        <v>46</v>
      </c>
      <c r="J37" s="182">
        <v>68357.59</v>
      </c>
      <c r="K37" s="181">
        <v>237</v>
      </c>
      <c r="L37" s="181">
        <v>237</v>
      </c>
      <c r="M37" s="181">
        <v>256</v>
      </c>
      <c r="N37" s="335">
        <v>263</v>
      </c>
      <c r="O37" s="335">
        <v>269</v>
      </c>
      <c r="P37" s="335">
        <v>276</v>
      </c>
    </row>
    <row r="38" spans="1:16" ht="22.5">
      <c r="A38" s="242">
        <v>1</v>
      </c>
      <c r="B38" s="243" t="s">
        <v>1878</v>
      </c>
      <c r="C38" s="243" t="s">
        <v>746</v>
      </c>
      <c r="D38" s="244" t="s">
        <v>59</v>
      </c>
      <c r="E38" s="244" t="s">
        <v>1879</v>
      </c>
      <c r="F38" s="243" t="s">
        <v>58</v>
      </c>
      <c r="G38" s="244"/>
      <c r="H38" s="256">
        <v>39</v>
      </c>
      <c r="I38" s="256">
        <v>7</v>
      </c>
      <c r="J38" s="257">
        <v>1371.96</v>
      </c>
      <c r="K38" s="256"/>
      <c r="L38" s="256"/>
      <c r="M38" s="256"/>
      <c r="N38" s="335">
        <v>39</v>
      </c>
      <c r="O38" s="335">
        <v>41</v>
      </c>
      <c r="P38" s="335">
        <v>42</v>
      </c>
    </row>
    <row r="39" spans="1:16" ht="22.5">
      <c r="A39" s="242">
        <v>1</v>
      </c>
      <c r="B39" s="243" t="s">
        <v>1880</v>
      </c>
      <c r="C39" s="243" t="s">
        <v>822</v>
      </c>
      <c r="D39" s="244" t="s">
        <v>60</v>
      </c>
      <c r="E39" s="244" t="s">
        <v>772</v>
      </c>
      <c r="F39" s="243" t="s">
        <v>61</v>
      </c>
      <c r="G39" s="244"/>
      <c r="H39" s="256">
        <v>252</v>
      </c>
      <c r="I39" s="256">
        <v>58</v>
      </c>
      <c r="J39" s="257">
        <v>505.6029</v>
      </c>
      <c r="K39" s="256"/>
      <c r="L39" s="256"/>
      <c r="M39" s="256">
        <v>252</v>
      </c>
      <c r="N39" s="335">
        <v>252</v>
      </c>
      <c r="O39" s="335">
        <v>257</v>
      </c>
      <c r="P39" s="335">
        <v>263</v>
      </c>
    </row>
    <row r="40" spans="1:16" ht="22.5">
      <c r="A40" s="242">
        <v>1</v>
      </c>
      <c r="B40" s="243" t="s">
        <v>1176</v>
      </c>
      <c r="C40" s="243" t="s">
        <v>1617</v>
      </c>
      <c r="D40" s="244"/>
      <c r="E40" s="244" t="s">
        <v>46</v>
      </c>
      <c r="F40" s="243" t="s">
        <v>583</v>
      </c>
      <c r="G40" s="244"/>
      <c r="H40" s="256">
        <v>199</v>
      </c>
      <c r="I40" s="256">
        <v>39</v>
      </c>
      <c r="J40" s="257">
        <v>203.1593</v>
      </c>
      <c r="K40" s="256"/>
      <c r="L40" s="256"/>
      <c r="M40" s="256"/>
      <c r="N40" s="168"/>
      <c r="O40" s="335">
        <v>199</v>
      </c>
      <c r="P40" s="335">
        <v>204</v>
      </c>
    </row>
    <row r="41" spans="1:16" ht="22.5">
      <c r="A41" s="242">
        <v>1</v>
      </c>
      <c r="B41" s="243" t="s">
        <v>1177</v>
      </c>
      <c r="C41" s="243" t="s">
        <v>1617</v>
      </c>
      <c r="D41" s="244"/>
      <c r="E41" s="244" t="s">
        <v>674</v>
      </c>
      <c r="F41" s="243" t="s">
        <v>1417</v>
      </c>
      <c r="G41" s="244"/>
      <c r="H41" s="256">
        <v>91</v>
      </c>
      <c r="I41" s="256">
        <v>17</v>
      </c>
      <c r="J41" s="257">
        <v>168.4148</v>
      </c>
      <c r="K41" s="256"/>
      <c r="L41" s="256"/>
      <c r="M41" s="256"/>
      <c r="N41" s="168"/>
      <c r="O41" s="335">
        <v>91</v>
      </c>
      <c r="P41" s="335">
        <v>93</v>
      </c>
    </row>
    <row r="42" spans="1:16" ht="12.75">
      <c r="A42" s="242">
        <v>1</v>
      </c>
      <c r="B42" s="243" t="s">
        <v>1178</v>
      </c>
      <c r="C42" s="243" t="s">
        <v>1179</v>
      </c>
      <c r="D42" s="244"/>
      <c r="E42" s="244" t="s">
        <v>844</v>
      </c>
      <c r="F42" s="243" t="s">
        <v>1416</v>
      </c>
      <c r="G42" s="244"/>
      <c r="H42" s="256">
        <v>134</v>
      </c>
      <c r="I42" s="256">
        <v>37</v>
      </c>
      <c r="J42" s="257">
        <v>834.3761</v>
      </c>
      <c r="K42" s="256"/>
      <c r="L42" s="256"/>
      <c r="M42" s="256"/>
      <c r="N42" s="168"/>
      <c r="O42" s="335">
        <v>134</v>
      </c>
      <c r="P42" s="335">
        <v>137</v>
      </c>
    </row>
    <row r="43" spans="1:16" ht="12.75">
      <c r="A43" s="242">
        <v>1</v>
      </c>
      <c r="B43" s="243" t="s">
        <v>1180</v>
      </c>
      <c r="C43" s="243" t="s">
        <v>771</v>
      </c>
      <c r="D43" s="244"/>
      <c r="E43" s="244" t="s">
        <v>772</v>
      </c>
      <c r="F43" s="243" t="s">
        <v>1409</v>
      </c>
      <c r="G43" s="244"/>
      <c r="H43" s="256">
        <v>487</v>
      </c>
      <c r="I43" s="256">
        <v>133</v>
      </c>
      <c r="J43" s="257">
        <v>121.0115</v>
      </c>
      <c r="K43" s="256"/>
      <c r="L43" s="256"/>
      <c r="M43" s="256"/>
      <c r="N43" s="168"/>
      <c r="O43" s="335">
        <v>487</v>
      </c>
      <c r="P43" s="335">
        <v>495</v>
      </c>
    </row>
    <row r="44" spans="1:16" ht="12.75">
      <c r="A44" s="242">
        <v>1</v>
      </c>
      <c r="B44" s="243" t="s">
        <v>1838</v>
      </c>
      <c r="C44" s="243" t="s">
        <v>1839</v>
      </c>
      <c r="D44" s="244"/>
      <c r="E44" s="244" t="s">
        <v>844</v>
      </c>
      <c r="F44" s="243" t="s">
        <v>2001</v>
      </c>
      <c r="G44" s="244"/>
      <c r="H44" s="256">
        <v>103</v>
      </c>
      <c r="I44" s="256">
        <v>26</v>
      </c>
      <c r="J44" s="257">
        <v>1981.711</v>
      </c>
      <c r="K44" s="256"/>
      <c r="L44" s="256"/>
      <c r="M44" s="256"/>
      <c r="N44" s="168"/>
      <c r="O44" s="335">
        <v>103</v>
      </c>
      <c r="P44" s="335">
        <v>105</v>
      </c>
    </row>
    <row r="45" spans="1:16" ht="12.75">
      <c r="A45" s="242">
        <v>1</v>
      </c>
      <c r="B45" s="243" t="s">
        <v>717</v>
      </c>
      <c r="C45" s="243" t="s">
        <v>1839</v>
      </c>
      <c r="D45" s="244"/>
      <c r="E45" s="244" t="s">
        <v>844</v>
      </c>
      <c r="F45" s="243" t="s">
        <v>2002</v>
      </c>
      <c r="G45" s="244"/>
      <c r="H45" s="256">
        <v>209</v>
      </c>
      <c r="I45" s="256">
        <v>51</v>
      </c>
      <c r="J45" s="257">
        <v>291.4349</v>
      </c>
      <c r="K45" s="256"/>
      <c r="L45" s="256"/>
      <c r="M45" s="256"/>
      <c r="N45" s="168"/>
      <c r="O45" s="335">
        <v>209</v>
      </c>
      <c r="P45" s="335">
        <v>214</v>
      </c>
    </row>
    <row r="46" spans="1:16" ht="12.75">
      <c r="A46" s="242">
        <v>1</v>
      </c>
      <c r="B46" s="243" t="s">
        <v>686</v>
      </c>
      <c r="C46" s="243" t="s">
        <v>753</v>
      </c>
      <c r="D46" s="244"/>
      <c r="E46" s="244" t="s">
        <v>674</v>
      </c>
      <c r="F46" s="243" t="s">
        <v>2003</v>
      </c>
      <c r="G46" s="244"/>
      <c r="H46" s="256">
        <v>182</v>
      </c>
      <c r="I46" s="256">
        <v>30</v>
      </c>
      <c r="J46" s="257">
        <v>736.3184</v>
      </c>
      <c r="K46" s="256"/>
      <c r="L46" s="256"/>
      <c r="M46" s="256"/>
      <c r="N46" s="168"/>
      <c r="O46" s="335">
        <v>182</v>
      </c>
      <c r="P46" s="335">
        <v>186</v>
      </c>
    </row>
    <row r="47" spans="1:16" ht="12.75">
      <c r="A47" s="242">
        <v>1</v>
      </c>
      <c r="B47" s="243" t="s">
        <v>1840</v>
      </c>
      <c r="C47" s="243" t="s">
        <v>753</v>
      </c>
      <c r="D47" s="244"/>
      <c r="E47" s="244" t="s">
        <v>756</v>
      </c>
      <c r="F47" s="243" t="s">
        <v>2004</v>
      </c>
      <c r="G47" s="244"/>
      <c r="H47" s="256">
        <v>73</v>
      </c>
      <c r="I47" s="256">
        <v>20</v>
      </c>
      <c r="J47" s="257">
        <v>85.0897</v>
      </c>
      <c r="K47" s="256"/>
      <c r="L47" s="256"/>
      <c r="M47" s="256"/>
      <c r="N47" s="168"/>
      <c r="O47" s="335">
        <v>73</v>
      </c>
      <c r="P47" s="335">
        <v>74</v>
      </c>
    </row>
    <row r="48" spans="1:16" ht="12.75">
      <c r="A48" s="242">
        <v>1</v>
      </c>
      <c r="B48" s="243" t="s">
        <v>1841</v>
      </c>
      <c r="C48" s="243" t="s">
        <v>753</v>
      </c>
      <c r="D48" s="244"/>
      <c r="E48" s="244" t="s">
        <v>402</v>
      </c>
      <c r="F48" s="243" t="s">
        <v>2005</v>
      </c>
      <c r="G48" s="244"/>
      <c r="H48" s="256">
        <v>350</v>
      </c>
      <c r="I48" s="256">
        <v>78</v>
      </c>
      <c r="J48" s="257">
        <v>1377.0737</v>
      </c>
      <c r="K48" s="256"/>
      <c r="L48" s="256"/>
      <c r="M48" s="256"/>
      <c r="N48" s="168"/>
      <c r="O48" s="335">
        <v>350</v>
      </c>
      <c r="P48" s="335">
        <v>357</v>
      </c>
    </row>
    <row r="49" spans="1:16" ht="56.25">
      <c r="A49" s="242">
        <v>1</v>
      </c>
      <c r="B49" s="243" t="s">
        <v>360</v>
      </c>
      <c r="C49" s="243" t="s">
        <v>67</v>
      </c>
      <c r="D49" s="244"/>
      <c r="E49" s="244" t="s">
        <v>772</v>
      </c>
      <c r="F49" s="243" t="s">
        <v>888</v>
      </c>
      <c r="G49" s="244"/>
      <c r="H49" s="256">
        <v>64</v>
      </c>
      <c r="I49" s="256">
        <v>13</v>
      </c>
      <c r="J49" s="257">
        <v>59.1677</v>
      </c>
      <c r="K49" s="256"/>
      <c r="L49" s="256"/>
      <c r="M49" s="256"/>
      <c r="N49" s="343"/>
      <c r="O49" s="344"/>
      <c r="P49" s="344">
        <v>64</v>
      </c>
    </row>
    <row r="50" spans="1:16" ht="22.5">
      <c r="A50" s="242">
        <v>1</v>
      </c>
      <c r="B50" s="243" t="s">
        <v>1542</v>
      </c>
      <c r="C50" s="243" t="s">
        <v>68</v>
      </c>
      <c r="D50" s="244"/>
      <c r="E50" s="244" t="s">
        <v>402</v>
      </c>
      <c r="F50" s="243" t="s">
        <v>889</v>
      </c>
      <c r="G50" s="244"/>
      <c r="H50" s="256">
        <v>293</v>
      </c>
      <c r="I50" s="256">
        <v>56</v>
      </c>
      <c r="J50" s="257">
        <v>3279.6758</v>
      </c>
      <c r="K50" s="256"/>
      <c r="L50" s="256"/>
      <c r="M50" s="256"/>
      <c r="N50" s="343"/>
      <c r="O50" s="344"/>
      <c r="P50" s="344">
        <v>293</v>
      </c>
    </row>
    <row r="51" spans="1:16" ht="22.5">
      <c r="A51" s="242">
        <v>1</v>
      </c>
      <c r="B51" s="243" t="s">
        <v>1543</v>
      </c>
      <c r="C51" s="243" t="s">
        <v>66</v>
      </c>
      <c r="D51" s="244"/>
      <c r="E51" s="244" t="s">
        <v>402</v>
      </c>
      <c r="F51" s="243" t="s">
        <v>890</v>
      </c>
      <c r="G51" s="244"/>
      <c r="H51" s="256">
        <v>138</v>
      </c>
      <c r="I51" s="256">
        <v>52</v>
      </c>
      <c r="J51" s="257">
        <v>8459.596</v>
      </c>
      <c r="K51" s="256"/>
      <c r="L51" s="256"/>
      <c r="M51" s="256"/>
      <c r="N51" s="343"/>
      <c r="O51" s="344"/>
      <c r="P51" s="344">
        <v>138</v>
      </c>
    </row>
    <row r="52" spans="1:16" ht="33.75">
      <c r="A52" s="242">
        <v>1</v>
      </c>
      <c r="B52" s="243" t="s">
        <v>687</v>
      </c>
      <c r="C52" s="243" t="s">
        <v>896</v>
      </c>
      <c r="D52" s="244"/>
      <c r="E52" s="244" t="s">
        <v>772</v>
      </c>
      <c r="F52" s="243" t="s">
        <v>897</v>
      </c>
      <c r="G52" s="244"/>
      <c r="H52" s="256">
        <v>91</v>
      </c>
      <c r="I52" s="256">
        <v>21</v>
      </c>
      <c r="J52" s="257">
        <v>120.3484</v>
      </c>
      <c r="K52" s="256"/>
      <c r="L52" s="256"/>
      <c r="M52" s="256"/>
      <c r="N52" s="343"/>
      <c r="O52" s="344"/>
      <c r="P52" s="344"/>
    </row>
    <row r="53" spans="1:16" ht="12.75">
      <c r="A53" s="242">
        <v>1</v>
      </c>
      <c r="B53" s="243" t="s">
        <v>926</v>
      </c>
      <c r="C53" s="243" t="s">
        <v>1839</v>
      </c>
      <c r="D53" s="244"/>
      <c r="E53" s="244" t="s">
        <v>844</v>
      </c>
      <c r="F53" s="243" t="s">
        <v>898</v>
      </c>
      <c r="G53" s="244"/>
      <c r="H53" s="256">
        <v>64</v>
      </c>
      <c r="I53" s="256">
        <v>17</v>
      </c>
      <c r="J53" s="257">
        <v>247.5953</v>
      </c>
      <c r="K53" s="256"/>
      <c r="L53" s="256"/>
      <c r="M53" s="256"/>
      <c r="N53" s="343"/>
      <c r="O53" s="344"/>
      <c r="P53" s="344"/>
    </row>
    <row r="54" spans="1:16" ht="33.75">
      <c r="A54" s="242">
        <v>1</v>
      </c>
      <c r="B54" s="243" t="s">
        <v>900</v>
      </c>
      <c r="C54" s="243" t="s">
        <v>1179</v>
      </c>
      <c r="D54" s="244"/>
      <c r="E54" s="244" t="s">
        <v>844</v>
      </c>
      <c r="F54" s="243" t="s">
        <v>899</v>
      </c>
      <c r="G54" s="244"/>
      <c r="H54" s="256">
        <v>360</v>
      </c>
      <c r="I54" s="256">
        <v>85</v>
      </c>
      <c r="J54" s="257">
        <v>1570.395</v>
      </c>
      <c r="K54" s="256"/>
      <c r="L54" s="256"/>
      <c r="M54" s="256"/>
      <c r="N54" s="343"/>
      <c r="O54" s="344"/>
      <c r="P54" s="344"/>
    </row>
    <row r="55" spans="1:16" ht="12.75">
      <c r="A55" s="242">
        <v>1</v>
      </c>
      <c r="B55" s="243" t="s">
        <v>2037</v>
      </c>
      <c r="C55" s="243" t="s">
        <v>1839</v>
      </c>
      <c r="D55" s="244"/>
      <c r="E55" s="244" t="s">
        <v>674</v>
      </c>
      <c r="F55" s="243" t="s">
        <v>566</v>
      </c>
      <c r="G55" s="244"/>
      <c r="H55" s="256">
        <v>157</v>
      </c>
      <c r="I55" s="256">
        <v>30</v>
      </c>
      <c r="J55" s="257">
        <v>9070.277</v>
      </c>
      <c r="K55" s="256"/>
      <c r="L55" s="256"/>
      <c r="M55" s="256"/>
      <c r="N55" s="343"/>
      <c r="O55" s="344"/>
      <c r="P55" s="344"/>
    </row>
    <row r="56" spans="1:16" ht="12.75">
      <c r="A56" s="242">
        <v>1</v>
      </c>
      <c r="B56" s="243" t="s">
        <v>884</v>
      </c>
      <c r="C56" s="243" t="s">
        <v>1839</v>
      </c>
      <c r="D56" s="244"/>
      <c r="E56" s="244" t="s">
        <v>674</v>
      </c>
      <c r="F56" s="243" t="s">
        <v>558</v>
      </c>
      <c r="G56" s="244"/>
      <c r="H56" s="256">
        <v>103</v>
      </c>
      <c r="I56" s="256">
        <v>20</v>
      </c>
      <c r="J56" s="257">
        <v>9731.7764</v>
      </c>
      <c r="K56" s="256"/>
      <c r="L56" s="256"/>
      <c r="M56" s="256"/>
      <c r="N56" s="343"/>
      <c r="O56" s="344"/>
      <c r="P56" s="344"/>
    </row>
    <row r="57" spans="1:16" ht="12.75">
      <c r="A57" s="242">
        <v>1</v>
      </c>
      <c r="B57" s="243" t="s">
        <v>127</v>
      </c>
      <c r="C57" s="243" t="s">
        <v>1839</v>
      </c>
      <c r="D57" s="244"/>
      <c r="E57" s="244" t="s">
        <v>844</v>
      </c>
      <c r="F57" s="243" t="s">
        <v>559</v>
      </c>
      <c r="G57" s="244"/>
      <c r="H57" s="256">
        <v>76</v>
      </c>
      <c r="I57" s="256">
        <v>22</v>
      </c>
      <c r="J57" s="257">
        <v>910.0869</v>
      </c>
      <c r="K57" s="256"/>
      <c r="L57" s="256"/>
      <c r="M57" s="256"/>
      <c r="N57" s="343"/>
      <c r="O57" s="344"/>
      <c r="P57" s="344"/>
    </row>
    <row r="58" spans="1:16" ht="12.75">
      <c r="A58" s="242">
        <v>1</v>
      </c>
      <c r="B58" s="243" t="s">
        <v>883</v>
      </c>
      <c r="C58" s="243" t="s">
        <v>1839</v>
      </c>
      <c r="D58" s="244"/>
      <c r="E58" s="244" t="s">
        <v>844</v>
      </c>
      <c r="F58" s="243" t="s">
        <v>562</v>
      </c>
      <c r="G58" s="244"/>
      <c r="H58" s="256">
        <v>115</v>
      </c>
      <c r="I58" s="256">
        <v>30</v>
      </c>
      <c r="J58" s="257">
        <v>1009.805</v>
      </c>
      <c r="K58" s="256"/>
      <c r="L58" s="256"/>
      <c r="M58" s="256"/>
      <c r="N58" s="343"/>
      <c r="O58" s="344"/>
      <c r="P58" s="344"/>
    </row>
    <row r="59" spans="1:16" ht="67.5">
      <c r="A59" s="242">
        <v>1</v>
      </c>
      <c r="B59" s="243" t="s">
        <v>2015</v>
      </c>
      <c r="C59" s="260" t="s">
        <v>337</v>
      </c>
      <c r="D59" s="244"/>
      <c r="E59" s="244" t="s">
        <v>402</v>
      </c>
      <c r="F59" s="243" t="s">
        <v>2016</v>
      </c>
      <c r="G59" s="244"/>
      <c r="H59" s="256">
        <v>441</v>
      </c>
      <c r="I59" s="256">
        <v>102</v>
      </c>
      <c r="J59" s="257">
        <v>1588.0843</v>
      </c>
      <c r="K59" s="256"/>
      <c r="L59" s="256"/>
      <c r="M59" s="256"/>
      <c r="N59" s="343"/>
      <c r="O59" s="344"/>
      <c r="P59" s="344"/>
    </row>
    <row r="60" spans="1:16" ht="12.75">
      <c r="A60" s="242">
        <v>1</v>
      </c>
      <c r="B60" s="243" t="s">
        <v>1301</v>
      </c>
      <c r="C60" s="243" t="s">
        <v>1839</v>
      </c>
      <c r="D60" s="244"/>
      <c r="E60" s="244" t="s">
        <v>844</v>
      </c>
      <c r="F60" s="243" t="s">
        <v>1109</v>
      </c>
      <c r="G60" s="244"/>
      <c r="H60" s="256">
        <v>122</v>
      </c>
      <c r="I60" s="256">
        <v>29</v>
      </c>
      <c r="J60" s="257">
        <v>1947.2717</v>
      </c>
      <c r="K60" s="256"/>
      <c r="L60" s="256"/>
      <c r="M60" s="256"/>
      <c r="N60" s="343"/>
      <c r="O60" s="344"/>
      <c r="P60" s="344"/>
    </row>
    <row r="61" spans="1:16" ht="33.75">
      <c r="A61" s="242">
        <v>1</v>
      </c>
      <c r="B61" s="243" t="s">
        <v>1262</v>
      </c>
      <c r="C61" s="243" t="s">
        <v>1263</v>
      </c>
      <c r="D61" s="244"/>
      <c r="E61" s="244" t="s">
        <v>46</v>
      </c>
      <c r="F61" s="243" t="s">
        <v>1264</v>
      </c>
      <c r="G61" s="244"/>
      <c r="H61" s="256">
        <v>184</v>
      </c>
      <c r="I61" s="256">
        <v>38</v>
      </c>
      <c r="J61" s="257">
        <v>127.03</v>
      </c>
      <c r="K61" s="256"/>
      <c r="L61" s="256"/>
      <c r="M61" s="256"/>
      <c r="N61" s="343"/>
      <c r="O61" s="344"/>
      <c r="P61" s="344"/>
    </row>
    <row r="62" spans="1:16" ht="12.75">
      <c r="A62" s="185"/>
      <c r="B62" s="185"/>
      <c r="C62" s="185"/>
      <c r="D62" s="186"/>
      <c r="E62" s="186"/>
      <c r="F62" s="240"/>
      <c r="G62" s="186"/>
      <c r="H62" s="185"/>
      <c r="I62" s="185"/>
      <c r="J62" s="185"/>
      <c r="K62" s="185"/>
      <c r="L62" s="185"/>
      <c r="M62" s="185"/>
      <c r="N62" s="185"/>
      <c r="O62" s="185"/>
      <c r="P62" s="185"/>
    </row>
    <row r="63" spans="1:16" ht="12.75">
      <c r="A63" s="302">
        <f>SUM(A8:A62)</f>
        <v>54</v>
      </c>
      <c r="B63" s="47"/>
      <c r="C63" s="40"/>
      <c r="D63" s="116"/>
      <c r="E63" s="40"/>
      <c r="F63" s="40"/>
      <c r="G63" s="47"/>
      <c r="H63" s="39">
        <f aca="true" t="shared" si="0" ref="H63:M63">SUM(H8:H62)</f>
        <v>10430</v>
      </c>
      <c r="I63" s="39">
        <f t="shared" si="0"/>
        <v>2282</v>
      </c>
      <c r="J63" s="48">
        <f t="shared" si="0"/>
        <v>188280.3933999999</v>
      </c>
      <c r="K63" s="39">
        <f t="shared" si="0"/>
        <v>6068</v>
      </c>
      <c r="L63" s="39">
        <f t="shared" si="0"/>
        <v>6082</v>
      </c>
      <c r="M63" s="39">
        <f t="shared" si="0"/>
        <v>6738</v>
      </c>
      <c r="N63" s="332">
        <f>SUM(N8:N62)</f>
        <v>6919</v>
      </c>
      <c r="O63" s="332">
        <f>SUM(O8:O62)</f>
        <v>8916</v>
      </c>
      <c r="P63" s="332">
        <f>SUM(P8:P62)</f>
        <v>9746</v>
      </c>
    </row>
    <row r="64" spans="10:11" ht="12.75">
      <c r="J64"/>
      <c r="K64"/>
    </row>
    <row r="65" s="2" customFormat="1" ht="11.25">
      <c r="A65" s="2" t="s">
        <v>1573</v>
      </c>
    </row>
    <row r="66" spans="2:16" s="2" customFormat="1" ht="11.25">
      <c r="B66" s="2" t="s">
        <v>1516</v>
      </c>
      <c r="C66" s="2" t="s">
        <v>822</v>
      </c>
      <c r="K66" s="2">
        <v>226</v>
      </c>
      <c r="L66" s="2">
        <v>226</v>
      </c>
      <c r="M66" s="2">
        <v>244</v>
      </c>
      <c r="N66" s="2">
        <v>250</v>
      </c>
      <c r="O66" s="2">
        <v>256</v>
      </c>
      <c r="P66" s="2">
        <v>262</v>
      </c>
    </row>
    <row r="67" spans="1:16" s="2" customFormat="1" ht="47.25">
      <c r="A67" s="1"/>
      <c r="B67" s="103" t="s">
        <v>262</v>
      </c>
      <c r="C67" s="6" t="s">
        <v>792</v>
      </c>
      <c r="D67" s="1"/>
      <c r="E67" s="1"/>
      <c r="F67" s="1"/>
      <c r="G67" s="1"/>
      <c r="H67" s="1"/>
      <c r="I67" s="1"/>
      <c r="J67" s="16"/>
      <c r="K67" s="2">
        <v>592</v>
      </c>
      <c r="L67" s="2">
        <v>592</v>
      </c>
      <c r="M67" s="2">
        <v>637</v>
      </c>
      <c r="N67" s="2">
        <v>652</v>
      </c>
      <c r="O67" s="2">
        <v>668</v>
      </c>
      <c r="P67" s="2">
        <v>683</v>
      </c>
    </row>
    <row r="68" spans="1:16" s="2" customFormat="1" ht="11.25">
      <c r="A68" s="1"/>
      <c r="B68" s="1"/>
      <c r="C68" s="1"/>
      <c r="D68" s="1"/>
      <c r="E68" s="1"/>
      <c r="F68" s="1"/>
      <c r="G68" s="1"/>
      <c r="H68" s="1"/>
      <c r="I68" s="1"/>
      <c r="J68" s="16"/>
      <c r="K68" s="84">
        <f aca="true" t="shared" si="1" ref="K68:P68">SUM(K66:K67)</f>
        <v>818</v>
      </c>
      <c r="L68" s="84">
        <f t="shared" si="1"/>
        <v>818</v>
      </c>
      <c r="M68" s="84">
        <f t="shared" si="1"/>
        <v>881</v>
      </c>
      <c r="N68" s="84">
        <f t="shared" si="1"/>
        <v>902</v>
      </c>
      <c r="O68" s="84">
        <f t="shared" si="1"/>
        <v>924</v>
      </c>
      <c r="P68" s="84">
        <f t="shared" si="1"/>
        <v>945</v>
      </c>
    </row>
    <row r="69" spans="1:16" s="2" customFormat="1" ht="11.25">
      <c r="A69" s="6" t="s">
        <v>2083</v>
      </c>
      <c r="B69" s="1"/>
      <c r="C69" s="1"/>
      <c r="D69" s="1"/>
      <c r="E69" s="1"/>
      <c r="F69" s="1"/>
      <c r="G69" s="1"/>
      <c r="H69" s="1"/>
      <c r="I69" s="1"/>
      <c r="J69" s="16"/>
      <c r="K69" s="84"/>
      <c r="L69" s="84"/>
      <c r="M69" s="84"/>
      <c r="N69" s="84"/>
      <c r="O69" s="84"/>
      <c r="P69" s="84"/>
    </row>
    <row r="70" spans="1:16" s="2" customFormat="1" ht="11.25">
      <c r="A70" s="1"/>
      <c r="B70" s="6" t="s">
        <v>2084</v>
      </c>
      <c r="C70" s="6" t="s">
        <v>771</v>
      </c>
      <c r="D70" s="1"/>
      <c r="E70" s="6" t="s">
        <v>772</v>
      </c>
      <c r="F70" s="206" t="s">
        <v>2085</v>
      </c>
      <c r="G70" s="147"/>
      <c r="H70" s="218">
        <v>51</v>
      </c>
      <c r="I70" s="218">
        <v>8</v>
      </c>
      <c r="J70" s="141">
        <v>137.5373</v>
      </c>
      <c r="K70" s="84"/>
      <c r="L70" s="84"/>
      <c r="M70" s="84"/>
      <c r="N70" s="84"/>
      <c r="O70" s="2">
        <v>51</v>
      </c>
      <c r="P70" s="2">
        <v>52</v>
      </c>
    </row>
    <row r="71" s="2" customFormat="1" ht="11.25">
      <c r="J71" s="16"/>
    </row>
    <row r="72" spans="2:10" s="2" customFormat="1" ht="11.25">
      <c r="B72" s="84" t="s">
        <v>1574</v>
      </c>
      <c r="J72" s="16"/>
    </row>
    <row r="73" spans="1:16" s="2" customFormat="1" ht="11.25">
      <c r="A73" s="2">
        <v>1</v>
      </c>
      <c r="B73" s="2" t="s">
        <v>1517</v>
      </c>
      <c r="C73" s="2" t="s">
        <v>1518</v>
      </c>
      <c r="J73" s="16"/>
      <c r="K73" s="2">
        <v>750</v>
      </c>
      <c r="L73" s="2">
        <v>750</v>
      </c>
      <c r="M73" s="2">
        <v>797</v>
      </c>
      <c r="N73" s="2">
        <v>813</v>
      </c>
      <c r="O73" s="2">
        <v>828</v>
      </c>
      <c r="P73" s="2">
        <v>844</v>
      </c>
    </row>
    <row r="74" spans="2:16" s="2" customFormat="1" ht="22.5">
      <c r="B74" s="2" t="s">
        <v>1517</v>
      </c>
      <c r="C74" s="103" t="s">
        <v>727</v>
      </c>
      <c r="J74" s="16"/>
      <c r="K74" s="2">
        <v>353</v>
      </c>
      <c r="L74" s="2">
        <v>353</v>
      </c>
      <c r="M74" s="2">
        <v>374</v>
      </c>
      <c r="N74" s="2">
        <v>381</v>
      </c>
      <c r="O74" s="2">
        <v>388</v>
      </c>
      <c r="P74" s="2">
        <v>395</v>
      </c>
    </row>
    <row r="75" spans="2:16" s="2" customFormat="1" ht="45">
      <c r="B75" s="2" t="s">
        <v>1517</v>
      </c>
      <c r="C75" s="103" t="s">
        <v>1789</v>
      </c>
      <c r="K75" s="2">
        <v>1920</v>
      </c>
      <c r="L75" s="2">
        <v>1920</v>
      </c>
      <c r="M75" s="2">
        <v>2070</v>
      </c>
      <c r="N75" s="2">
        <v>2121</v>
      </c>
      <c r="O75" s="2">
        <v>2172</v>
      </c>
      <c r="P75" s="2">
        <v>2195</v>
      </c>
    </row>
    <row r="76" spans="2:16" s="2" customFormat="1" ht="19.5">
      <c r="B76" s="2" t="s">
        <v>1517</v>
      </c>
      <c r="C76" s="103" t="s">
        <v>907</v>
      </c>
      <c r="K76" s="2">
        <v>1658</v>
      </c>
      <c r="L76" s="2">
        <v>1658</v>
      </c>
      <c r="M76" s="2">
        <v>1745</v>
      </c>
      <c r="N76" s="2">
        <v>1773</v>
      </c>
      <c r="O76" s="2">
        <v>1801</v>
      </c>
      <c r="P76" s="2">
        <v>1828</v>
      </c>
    </row>
    <row r="77" spans="11:16" s="2" customFormat="1" ht="11.25">
      <c r="K77" s="84">
        <f aca="true" t="shared" si="2" ref="K77:P77">SUM(K73:K76)</f>
        <v>4681</v>
      </c>
      <c r="L77" s="84">
        <f t="shared" si="2"/>
        <v>4681</v>
      </c>
      <c r="M77" s="84">
        <f t="shared" si="2"/>
        <v>4986</v>
      </c>
      <c r="N77" s="84">
        <f t="shared" si="2"/>
        <v>5088</v>
      </c>
      <c r="O77" s="84">
        <f t="shared" si="2"/>
        <v>5189</v>
      </c>
      <c r="P77" s="84">
        <f t="shared" si="2"/>
        <v>5262</v>
      </c>
    </row>
    <row r="78" spans="1:16" s="2" customFormat="1" ht="11.25">
      <c r="A78" s="2">
        <v>2</v>
      </c>
      <c r="B78" s="2" t="s">
        <v>1519</v>
      </c>
      <c r="C78" s="2" t="s">
        <v>771</v>
      </c>
      <c r="K78" s="2">
        <v>850</v>
      </c>
      <c r="L78" s="2">
        <v>850</v>
      </c>
      <c r="M78" s="2">
        <v>896</v>
      </c>
      <c r="N78" s="2">
        <v>911</v>
      </c>
      <c r="O78" s="2">
        <v>926</v>
      </c>
      <c r="P78" s="2">
        <v>941</v>
      </c>
    </row>
    <row r="79" spans="2:16" s="2" customFormat="1" ht="11.25">
      <c r="B79" s="2" t="s">
        <v>1550</v>
      </c>
      <c r="K79" s="84">
        <f aca="true" t="shared" si="3" ref="K79:P79">K77+K78</f>
        <v>5531</v>
      </c>
      <c r="L79" s="84">
        <f t="shared" si="3"/>
        <v>5531</v>
      </c>
      <c r="M79" s="84">
        <f t="shared" si="3"/>
        <v>5882</v>
      </c>
      <c r="N79" s="84">
        <f t="shared" si="3"/>
        <v>5999</v>
      </c>
      <c r="O79" s="84">
        <f t="shared" si="3"/>
        <v>6115</v>
      </c>
      <c r="P79" s="84">
        <f t="shared" si="3"/>
        <v>6203</v>
      </c>
    </row>
    <row r="80" spans="1:16" s="2" customFormat="1" ht="11.25">
      <c r="A80" s="8"/>
      <c r="B80" s="6" t="s">
        <v>1551</v>
      </c>
      <c r="C80" s="8"/>
      <c r="E80" s="8"/>
      <c r="F80" s="8"/>
      <c r="G80" s="8"/>
      <c r="H80" s="8"/>
      <c r="I80" s="8"/>
      <c r="J80" s="16"/>
      <c r="K80" s="52">
        <f>K79+K63</f>
        <v>11599</v>
      </c>
      <c r="L80" s="52">
        <f>L79+L63</f>
        <v>11613</v>
      </c>
      <c r="M80" s="52">
        <f>M79+M63</f>
        <v>12620</v>
      </c>
      <c r="N80" s="52">
        <f>N79+N63+N68</f>
        <v>13820</v>
      </c>
      <c r="O80" s="52">
        <f>O79+O63+O68+O70</f>
        <v>16006</v>
      </c>
      <c r="P80" s="52">
        <f>P79+P63+P68+P70</f>
        <v>16946</v>
      </c>
    </row>
    <row r="81" spans="1:10" s="2" customFormat="1" ht="11.25">
      <c r="A81" s="81" t="s">
        <v>2095</v>
      </c>
      <c r="B81" s="6"/>
      <c r="E81" s="1"/>
      <c r="F81" s="1"/>
      <c r="G81" s="1"/>
      <c r="H81" s="1"/>
      <c r="I81" s="1"/>
      <c r="J81" s="16"/>
    </row>
    <row r="82" spans="1:13" s="2" customFormat="1" ht="11.25">
      <c r="A82" s="1"/>
      <c r="B82" s="1"/>
      <c r="C82" s="6" t="s">
        <v>1549</v>
      </c>
      <c r="E82" s="1"/>
      <c r="F82" s="1"/>
      <c r="G82" s="1"/>
      <c r="H82" s="1"/>
      <c r="I82" s="1"/>
      <c r="J82" s="16"/>
      <c r="K82" s="16"/>
      <c r="M82" s="2">
        <v>135</v>
      </c>
    </row>
    <row r="83" s="2" customFormat="1" ht="11.25"/>
    <row r="84" s="2" customFormat="1" ht="11.25"/>
    <row r="85" spans="1:11" ht="12.75">
      <c r="A85" t="s">
        <v>684</v>
      </c>
      <c r="J85"/>
      <c r="K85"/>
    </row>
    <row r="86" spans="10:11" ht="12.75">
      <c r="J86"/>
      <c r="K86"/>
    </row>
    <row r="87" spans="10:11" ht="12.75">
      <c r="J87"/>
      <c r="K87"/>
    </row>
    <row r="88" spans="1:11" ht="22.5">
      <c r="A88" s="276">
        <v>1</v>
      </c>
      <c r="B88" s="304" t="s">
        <v>714</v>
      </c>
      <c r="C88" s="305" t="s">
        <v>688</v>
      </c>
      <c r="E88" s="305" t="s">
        <v>844</v>
      </c>
      <c r="F88" s="307" t="s">
        <v>732</v>
      </c>
      <c r="G88" s="308"/>
      <c r="H88" s="306">
        <v>125</v>
      </c>
      <c r="J88"/>
      <c r="K88"/>
    </row>
    <row r="89" spans="1:11" ht="45">
      <c r="A89" s="276">
        <v>2</v>
      </c>
      <c r="B89" s="304" t="s">
        <v>715</v>
      </c>
      <c r="C89" s="305" t="s">
        <v>705</v>
      </c>
      <c r="E89" s="305" t="s">
        <v>674</v>
      </c>
      <c r="F89" s="307" t="s">
        <v>733</v>
      </c>
      <c r="G89" s="308"/>
      <c r="H89" s="306">
        <v>88</v>
      </c>
      <c r="J89"/>
      <c r="K89"/>
    </row>
    <row r="90" spans="1:13" ht="33.75">
      <c r="A90" s="276">
        <v>3</v>
      </c>
      <c r="B90" s="304" t="s">
        <v>716</v>
      </c>
      <c r="C90" s="305" t="s">
        <v>706</v>
      </c>
      <c r="D90" s="1"/>
      <c r="E90" s="305" t="s">
        <v>674</v>
      </c>
      <c r="F90" s="307" t="s">
        <v>734</v>
      </c>
      <c r="G90" s="308"/>
      <c r="H90" s="306">
        <v>48</v>
      </c>
      <c r="I90" s="1"/>
      <c r="J90" s="11"/>
      <c r="K90" s="11"/>
      <c r="L90" s="2"/>
      <c r="M90" s="2"/>
    </row>
    <row r="91" spans="1:13" ht="22.5">
      <c r="A91" s="276">
        <v>4</v>
      </c>
      <c r="B91" s="304" t="s">
        <v>718</v>
      </c>
      <c r="C91" s="305" t="s">
        <v>688</v>
      </c>
      <c r="D91" s="1"/>
      <c r="E91" s="305" t="s">
        <v>674</v>
      </c>
      <c r="F91" s="307" t="s">
        <v>735</v>
      </c>
      <c r="G91" s="308"/>
      <c r="H91" s="306">
        <v>29</v>
      </c>
      <c r="I91" s="1"/>
      <c r="J91" s="11"/>
      <c r="K91" s="11"/>
      <c r="L91" s="2"/>
      <c r="M91" s="2"/>
    </row>
    <row r="92" spans="1:13" ht="33.75">
      <c r="A92" s="276">
        <v>5</v>
      </c>
      <c r="B92" s="304" t="s">
        <v>719</v>
      </c>
      <c r="C92" s="305" t="s">
        <v>707</v>
      </c>
      <c r="D92" s="1"/>
      <c r="E92" s="305" t="s">
        <v>756</v>
      </c>
      <c r="F92" s="307" t="s">
        <v>736</v>
      </c>
      <c r="G92" s="308"/>
      <c r="H92" s="306">
        <v>159</v>
      </c>
      <c r="I92" s="1"/>
      <c r="J92" s="11"/>
      <c r="K92" s="11"/>
      <c r="L92" s="2"/>
      <c r="M92" s="2"/>
    </row>
    <row r="93" spans="1:13" ht="12.75">
      <c r="A93" s="276">
        <v>6</v>
      </c>
      <c r="B93" s="304" t="s">
        <v>685</v>
      </c>
      <c r="C93" s="305" t="s">
        <v>753</v>
      </c>
      <c r="D93" s="1"/>
      <c r="E93" s="305" t="s">
        <v>772</v>
      </c>
      <c r="F93" s="307" t="s">
        <v>737</v>
      </c>
      <c r="G93" s="308"/>
      <c r="H93" s="306">
        <v>131</v>
      </c>
      <c r="I93" s="1"/>
      <c r="J93" s="11"/>
      <c r="K93" s="11"/>
      <c r="L93" s="2"/>
      <c r="M93" s="2"/>
    </row>
    <row r="94" spans="1:13" ht="33.75">
      <c r="A94" s="276">
        <v>7</v>
      </c>
      <c r="B94" s="304" t="s">
        <v>720</v>
      </c>
      <c r="C94" s="305" t="s">
        <v>708</v>
      </c>
      <c r="D94" s="2"/>
      <c r="E94" s="305" t="s">
        <v>772</v>
      </c>
      <c r="F94" s="307" t="s">
        <v>738</v>
      </c>
      <c r="G94" s="308"/>
      <c r="H94" s="306">
        <v>90</v>
      </c>
      <c r="I94" s="2"/>
      <c r="J94" s="13"/>
      <c r="K94" s="13"/>
      <c r="L94" s="2"/>
      <c r="M94" s="2"/>
    </row>
    <row r="95" spans="1:13" ht="33.75">
      <c r="A95" s="276">
        <v>8</v>
      </c>
      <c r="B95" s="304" t="s">
        <v>722</v>
      </c>
      <c r="C95" s="305" t="s">
        <v>708</v>
      </c>
      <c r="D95" s="2"/>
      <c r="E95" s="305" t="s">
        <v>772</v>
      </c>
      <c r="F95" s="307" t="s">
        <v>739</v>
      </c>
      <c r="G95" s="308"/>
      <c r="H95" s="306">
        <v>130</v>
      </c>
      <c r="I95" s="2"/>
      <c r="J95" s="13"/>
      <c r="K95" s="13"/>
      <c r="L95" s="2"/>
      <c r="M95" s="2"/>
    </row>
    <row r="96" spans="1:13" ht="33.75">
      <c r="A96" s="276">
        <v>9</v>
      </c>
      <c r="B96" s="304" t="s">
        <v>723</v>
      </c>
      <c r="C96" s="305" t="s">
        <v>709</v>
      </c>
      <c r="D96" s="2"/>
      <c r="E96" s="305" t="s">
        <v>772</v>
      </c>
      <c r="F96" s="307" t="s">
        <v>740</v>
      </c>
      <c r="G96" s="308"/>
      <c r="H96" s="306">
        <v>38</v>
      </c>
      <c r="I96" s="2"/>
      <c r="J96" s="13"/>
      <c r="K96" s="13"/>
      <c r="L96" s="2"/>
      <c r="M96" s="2"/>
    </row>
    <row r="97" spans="1:13" ht="45">
      <c r="A97" s="276">
        <v>10</v>
      </c>
      <c r="B97" s="304" t="s">
        <v>724</v>
      </c>
      <c r="C97" s="305" t="s">
        <v>710</v>
      </c>
      <c r="D97" s="2"/>
      <c r="E97" s="305" t="s">
        <v>402</v>
      </c>
      <c r="F97" s="388" t="s">
        <v>1533</v>
      </c>
      <c r="G97" s="308"/>
      <c r="H97" s="306">
        <v>313</v>
      </c>
      <c r="I97" s="2"/>
      <c r="J97" s="13"/>
      <c r="K97" s="13"/>
      <c r="L97" s="2"/>
      <c r="M97" s="2"/>
    </row>
    <row r="98" spans="1:13" ht="33.75">
      <c r="A98" s="276">
        <v>11</v>
      </c>
      <c r="B98" s="304" t="s">
        <v>725</v>
      </c>
      <c r="C98" s="305" t="s">
        <v>711</v>
      </c>
      <c r="D98" s="2"/>
      <c r="E98" s="305" t="s">
        <v>772</v>
      </c>
      <c r="F98" s="307" t="s">
        <v>744</v>
      </c>
      <c r="G98" s="308"/>
      <c r="H98" s="306">
        <v>45</v>
      </c>
      <c r="I98" s="2"/>
      <c r="J98" s="13"/>
      <c r="K98" s="13"/>
      <c r="L98" s="2"/>
      <c r="M98" s="2"/>
    </row>
    <row r="99" spans="1:13" ht="45">
      <c r="A99" s="276">
        <v>12</v>
      </c>
      <c r="B99" s="304" t="s">
        <v>731</v>
      </c>
      <c r="C99" s="305" t="s">
        <v>712</v>
      </c>
      <c r="D99" s="2"/>
      <c r="E99" s="305" t="s">
        <v>402</v>
      </c>
      <c r="F99" s="388" t="s">
        <v>1536</v>
      </c>
      <c r="G99" s="308"/>
      <c r="H99" s="306">
        <v>193</v>
      </c>
      <c r="I99" s="2"/>
      <c r="J99" s="13"/>
      <c r="K99" s="13"/>
      <c r="L99" s="2"/>
      <c r="M99" s="2"/>
    </row>
    <row r="100" spans="1:13" ht="22.5">
      <c r="A100" s="276">
        <v>13</v>
      </c>
      <c r="B100" s="2" t="s">
        <v>1774</v>
      </c>
      <c r="C100" s="103" t="s">
        <v>1818</v>
      </c>
      <c r="D100" s="2"/>
      <c r="E100" s="2" t="s">
        <v>844</v>
      </c>
      <c r="F100" s="2" t="s">
        <v>1819</v>
      </c>
      <c r="G100" s="2"/>
      <c r="H100" s="2">
        <v>112</v>
      </c>
      <c r="I100" s="2">
        <v>20</v>
      </c>
      <c r="J100" s="13"/>
      <c r="K100" s="13"/>
      <c r="L100" s="2"/>
      <c r="M100" s="2"/>
    </row>
    <row r="101" spans="1:13" ht="22.5">
      <c r="A101" s="276">
        <v>14</v>
      </c>
      <c r="B101" s="2" t="s">
        <v>569</v>
      </c>
      <c r="C101" s="103" t="s">
        <v>570</v>
      </c>
      <c r="D101" s="2"/>
      <c r="E101" s="2" t="s">
        <v>844</v>
      </c>
      <c r="F101" s="2" t="s">
        <v>571</v>
      </c>
      <c r="G101" s="2"/>
      <c r="H101" s="2">
        <v>130</v>
      </c>
      <c r="I101" s="2">
        <v>24</v>
      </c>
      <c r="J101" s="13"/>
      <c r="K101" s="13"/>
      <c r="L101" s="2"/>
      <c r="M101" s="2"/>
    </row>
    <row r="102" spans="1:13" ht="22.5">
      <c r="A102" s="276">
        <v>15</v>
      </c>
      <c r="B102" s="2" t="s">
        <v>149</v>
      </c>
      <c r="C102" s="355" t="s">
        <v>150</v>
      </c>
      <c r="D102" s="2"/>
      <c r="E102" s="2" t="s">
        <v>402</v>
      </c>
      <c r="F102" s="104" t="s">
        <v>151</v>
      </c>
      <c r="G102" s="2"/>
      <c r="H102" s="2">
        <v>135</v>
      </c>
      <c r="I102" s="2">
        <v>34</v>
      </c>
      <c r="J102" s="13"/>
      <c r="K102" s="13"/>
      <c r="L102" s="2"/>
      <c r="M102" s="2"/>
    </row>
    <row r="103" spans="1:13" ht="33.75">
      <c r="A103" s="276">
        <v>16</v>
      </c>
      <c r="B103" s="355" t="s">
        <v>152</v>
      </c>
      <c r="C103" s="355" t="s">
        <v>153</v>
      </c>
      <c r="D103" s="2"/>
      <c r="E103" s="2" t="s">
        <v>402</v>
      </c>
      <c r="F103" s="2" t="s">
        <v>154</v>
      </c>
      <c r="G103" s="2"/>
      <c r="H103" s="2">
        <v>56</v>
      </c>
      <c r="I103" s="2">
        <v>12</v>
      </c>
      <c r="J103" s="13"/>
      <c r="K103" s="13"/>
      <c r="L103" s="2"/>
      <c r="M103" s="2"/>
    </row>
    <row r="104" spans="1:13" ht="12.75">
      <c r="A104" s="276">
        <v>17</v>
      </c>
      <c r="B104" s="355" t="s">
        <v>1273</v>
      </c>
      <c r="C104" s="355" t="s">
        <v>753</v>
      </c>
      <c r="D104" s="2"/>
      <c r="E104" s="2"/>
      <c r="F104" s="2"/>
      <c r="G104" s="2"/>
      <c r="H104" s="2"/>
      <c r="I104" s="2"/>
      <c r="J104" s="13"/>
      <c r="K104" s="13"/>
      <c r="L104" s="2"/>
      <c r="M104" s="2"/>
    </row>
    <row r="105" spans="1:13" ht="33.75">
      <c r="A105" s="276"/>
      <c r="B105" s="355" t="s">
        <v>1299</v>
      </c>
      <c r="C105" s="355" t="s">
        <v>822</v>
      </c>
      <c r="D105" s="2"/>
      <c r="E105" s="2"/>
      <c r="F105" s="103" t="s">
        <v>1300</v>
      </c>
      <c r="G105" s="2"/>
      <c r="H105" s="2"/>
      <c r="I105" s="2"/>
      <c r="J105" s="13"/>
      <c r="K105" s="13"/>
      <c r="L105" s="2"/>
      <c r="M105" s="2"/>
    </row>
    <row r="106" spans="1:13" ht="33.75">
      <c r="A106" s="276"/>
      <c r="B106" s="355" t="s">
        <v>1450</v>
      </c>
      <c r="C106" s="355" t="s">
        <v>1305</v>
      </c>
      <c r="D106" s="2"/>
      <c r="E106" s="2"/>
      <c r="F106" s="103" t="s">
        <v>1306</v>
      </c>
      <c r="G106" s="2"/>
      <c r="H106" s="2"/>
      <c r="I106" s="2"/>
      <c r="J106" s="13"/>
      <c r="K106" s="13"/>
      <c r="L106" s="2"/>
      <c r="M106" s="2"/>
    </row>
    <row r="107" spans="1:13" ht="45">
      <c r="A107" s="276"/>
      <c r="B107" s="355" t="s">
        <v>699</v>
      </c>
      <c r="C107" s="355" t="s">
        <v>746</v>
      </c>
      <c r="D107" s="2"/>
      <c r="E107" s="2" t="s">
        <v>772</v>
      </c>
      <c r="F107" s="103" t="s">
        <v>700</v>
      </c>
      <c r="G107" s="2"/>
      <c r="H107" s="2">
        <v>142</v>
      </c>
      <c r="I107" s="2">
        <v>29</v>
      </c>
      <c r="J107" s="13"/>
      <c r="K107" s="13"/>
      <c r="L107" s="2"/>
      <c r="M107" s="2"/>
    </row>
    <row r="108" spans="1:13" ht="45">
      <c r="A108" s="276"/>
      <c r="B108" s="355" t="s">
        <v>701</v>
      </c>
      <c r="C108" s="355" t="s">
        <v>746</v>
      </c>
      <c r="D108" s="2"/>
      <c r="E108" s="2" t="s">
        <v>756</v>
      </c>
      <c r="F108" s="103" t="s">
        <v>700</v>
      </c>
      <c r="G108" s="2"/>
      <c r="H108" s="2">
        <v>104</v>
      </c>
      <c r="I108" s="2">
        <v>18</v>
      </c>
      <c r="J108" s="13"/>
      <c r="K108" s="13"/>
      <c r="L108" s="2"/>
      <c r="M108" s="2"/>
    </row>
    <row r="109" spans="1:13" ht="45">
      <c r="A109" s="276"/>
      <c r="B109" s="355" t="s">
        <v>702</v>
      </c>
      <c r="C109" s="355" t="s">
        <v>746</v>
      </c>
      <c r="D109" s="2"/>
      <c r="E109" s="2" t="s">
        <v>402</v>
      </c>
      <c r="F109" s="103" t="s">
        <v>700</v>
      </c>
      <c r="G109" s="2"/>
      <c r="H109" s="2">
        <v>95</v>
      </c>
      <c r="I109" s="2">
        <v>17</v>
      </c>
      <c r="J109" s="13"/>
      <c r="K109" s="13"/>
      <c r="L109" s="2"/>
      <c r="M109" s="2"/>
    </row>
    <row r="110" spans="1:13" ht="22.5">
      <c r="A110" s="276"/>
      <c r="B110" s="355" t="s">
        <v>1534</v>
      </c>
      <c r="C110" s="355" t="s">
        <v>1617</v>
      </c>
      <c r="D110" s="2"/>
      <c r="E110" s="2" t="s">
        <v>844</v>
      </c>
      <c r="F110" s="103" t="s">
        <v>1535</v>
      </c>
      <c r="G110" s="2"/>
      <c r="H110" s="2">
        <v>109</v>
      </c>
      <c r="I110" s="2">
        <v>32</v>
      </c>
      <c r="J110" s="13"/>
      <c r="K110" s="13"/>
      <c r="L110" s="2"/>
      <c r="M110" s="2"/>
    </row>
    <row r="111" spans="1:13" ht="56.25">
      <c r="A111" s="276"/>
      <c r="B111" s="355" t="s">
        <v>1831</v>
      </c>
      <c r="C111" s="355" t="s">
        <v>1839</v>
      </c>
      <c r="D111" s="2"/>
      <c r="E111" s="2" t="s">
        <v>844</v>
      </c>
      <c r="F111" s="103" t="s">
        <v>2025</v>
      </c>
      <c r="G111" s="2"/>
      <c r="H111" s="2">
        <v>463</v>
      </c>
      <c r="I111" s="2">
        <v>125</v>
      </c>
      <c r="J111" s="13"/>
      <c r="K111" s="13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13"/>
      <c r="K112" s="13"/>
      <c r="L112" s="2"/>
      <c r="M112" s="2"/>
    </row>
    <row r="113" spans="1:13" ht="12.75">
      <c r="A113" s="2" t="s">
        <v>1778</v>
      </c>
      <c r="B113" s="2"/>
      <c r="C113" s="2"/>
      <c r="D113" s="2"/>
      <c r="E113" s="2"/>
      <c r="F113" s="2"/>
      <c r="G113" s="2"/>
      <c r="H113" s="127">
        <f>SUM(H88:H112)</f>
        <v>2735</v>
      </c>
      <c r="I113" s="2"/>
      <c r="J113" s="13"/>
      <c r="K113" s="13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13"/>
      <c r="K114" s="13"/>
      <c r="L114" s="2"/>
      <c r="M114" s="2"/>
    </row>
    <row r="115" spans="1:13" ht="12.75">
      <c r="A115" s="2">
        <v>1</v>
      </c>
      <c r="B115" s="2" t="s">
        <v>978</v>
      </c>
      <c r="C115" s="2" t="s">
        <v>1839</v>
      </c>
      <c r="E115" s="2" t="s">
        <v>979</v>
      </c>
      <c r="F115" s="2" t="s">
        <v>1158</v>
      </c>
      <c r="G115" s="2"/>
      <c r="H115" s="2"/>
      <c r="I115" s="2"/>
      <c r="J115" s="13"/>
      <c r="K115" s="13"/>
      <c r="L115" s="2"/>
      <c r="M115" s="2"/>
    </row>
    <row r="116" spans="1:13" ht="12.75">
      <c r="A116" s="2">
        <v>2</v>
      </c>
      <c r="B116" s="2" t="s">
        <v>980</v>
      </c>
      <c r="C116" s="2" t="s">
        <v>1617</v>
      </c>
      <c r="E116" s="2" t="s">
        <v>674</v>
      </c>
      <c r="F116" s="2" t="s">
        <v>1158</v>
      </c>
      <c r="G116" s="2"/>
      <c r="H116" s="2"/>
      <c r="I116" s="2"/>
      <c r="J116" s="13"/>
      <c r="K116" s="13"/>
      <c r="L116" s="2"/>
      <c r="M116" s="2"/>
    </row>
    <row r="117" spans="1:13" ht="12.75">
      <c r="A117" s="2">
        <v>3</v>
      </c>
      <c r="B117" s="2" t="s">
        <v>981</v>
      </c>
      <c r="C117" s="2" t="s">
        <v>1839</v>
      </c>
      <c r="E117" s="2" t="s">
        <v>979</v>
      </c>
      <c r="F117" s="2" t="s">
        <v>1159</v>
      </c>
      <c r="G117" s="2"/>
      <c r="H117" s="2"/>
      <c r="I117" s="2"/>
      <c r="J117" s="13"/>
      <c r="K117" s="13"/>
      <c r="L117" s="2"/>
      <c r="M117" s="2"/>
    </row>
    <row r="118" spans="1:13" ht="12.75">
      <c r="A118" s="2">
        <v>4</v>
      </c>
      <c r="B118" s="2" t="s">
        <v>982</v>
      </c>
      <c r="C118" s="2" t="s">
        <v>1617</v>
      </c>
      <c r="E118" s="2" t="s">
        <v>979</v>
      </c>
      <c r="F118" s="2" t="s">
        <v>1158</v>
      </c>
      <c r="G118" s="2"/>
      <c r="H118" s="2"/>
      <c r="I118" s="2"/>
      <c r="J118" s="13"/>
      <c r="K118" s="13"/>
      <c r="L118" s="2"/>
      <c r="M118" s="2"/>
    </row>
    <row r="119" spans="1:13" ht="12.75">
      <c r="A119" s="2">
        <v>5</v>
      </c>
      <c r="B119" s="2" t="s">
        <v>983</v>
      </c>
      <c r="C119" s="2" t="s">
        <v>1617</v>
      </c>
      <c r="E119" s="2" t="s">
        <v>402</v>
      </c>
      <c r="F119" s="2" t="s">
        <v>1158</v>
      </c>
      <c r="G119" s="2"/>
      <c r="H119" s="2"/>
      <c r="I119" s="2"/>
      <c r="J119" s="13"/>
      <c r="K119" s="13"/>
      <c r="L119" s="2"/>
      <c r="M119" s="2"/>
    </row>
    <row r="120" spans="1:13" ht="12.75">
      <c r="A120" s="2"/>
      <c r="B120" s="2" t="s">
        <v>1160</v>
      </c>
      <c r="C120" s="2" t="s">
        <v>1617</v>
      </c>
      <c r="D120" s="2"/>
      <c r="E120" s="2" t="s">
        <v>979</v>
      </c>
      <c r="F120" s="2" t="s">
        <v>1158</v>
      </c>
      <c r="G120" s="2"/>
      <c r="H120" s="2"/>
      <c r="I120" s="2"/>
      <c r="J120" s="13"/>
      <c r="K120" s="13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13"/>
      <c r="K121" s="13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13"/>
      <c r="K122" s="13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13"/>
      <c r="K123" s="13"/>
      <c r="L123" s="2"/>
      <c r="M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2:3" ht="12.75">
      <c r="B130" s="355"/>
      <c r="C130" s="355"/>
    </row>
    <row r="131" spans="2:3" ht="12.75">
      <c r="B131" s="356"/>
      <c r="C131" s="2"/>
    </row>
  </sheetData>
  <sheetProtection/>
  <mergeCells count="6">
    <mergeCell ref="H6:I6"/>
    <mergeCell ref="A5:L5"/>
    <mergeCell ref="A1:M1"/>
    <mergeCell ref="A2:M2"/>
    <mergeCell ref="A3:M3"/>
    <mergeCell ref="A4:M4"/>
  </mergeCells>
  <printOptions gridLines="1" horizontalCentered="1"/>
  <pageMargins left="0.62" right="0.3937007874015748" top="0.984251968503937" bottom="0.984251968503937" header="0.5118110236220472" footer="0.7086614173228347"/>
  <pageSetup horizontalDpi="300" verticalDpi="300" orientation="landscape" scale="80" r:id="rId3"/>
  <headerFooter alignWithMargins="0">
    <oddFooter>&amp;C&amp;"Arial,Negrita"ANEXO 2: RESGUARDOS CONSTITUIDOS  POR EL INCORA&amp;R&amp;F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Y360"/>
  <sheetViews>
    <sheetView tabSelected="1" zoomScale="75" zoomScaleNormal="75" zoomScalePageLayoutView="0" workbookViewId="0" topLeftCell="A1">
      <selection activeCell="A5" sqref="A5:L5"/>
    </sheetView>
  </sheetViews>
  <sheetFormatPr defaultColWidth="11.421875" defaultRowHeight="12.75"/>
  <cols>
    <col min="2" max="2" width="20.00390625" style="0" customWidth="1"/>
    <col min="3" max="3" width="12.140625" style="0" customWidth="1"/>
    <col min="4" max="4" width="0" style="0" hidden="1" customWidth="1"/>
    <col min="5" max="5" width="14.57421875" style="0" customWidth="1"/>
    <col min="6" max="6" width="20.57421875" style="0" customWidth="1"/>
    <col min="8" max="8" width="9.8515625" style="0" customWidth="1"/>
    <col min="9" max="9" width="8.57421875" style="0" customWidth="1"/>
    <col min="10" max="10" width="12.7109375" style="12" bestFit="1" customWidth="1"/>
    <col min="11" max="11" width="8.57421875" style="12" bestFit="1" customWidth="1"/>
    <col min="12" max="16" width="8.421875" style="0" bestFit="1" customWidth="1"/>
  </cols>
  <sheetData>
    <row r="1" spans="1:155" ht="12.75">
      <c r="A1" s="407" t="s">
        <v>241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2.75">
      <c r="A2" s="412" t="s">
        <v>242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</row>
    <row r="3" spans="1:155" ht="12.75">
      <c r="A3" s="412" t="s">
        <v>243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</row>
    <row r="4" spans="1:155" ht="12.75">
      <c r="A4" s="407" t="s">
        <v>1672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</row>
    <row r="5" spans="1:155" ht="12.7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</row>
    <row r="6" spans="1:155" s="58" customFormat="1" ht="12.75">
      <c r="A6" s="67" t="s">
        <v>370</v>
      </c>
      <c r="B6" s="54" t="s">
        <v>245</v>
      </c>
      <c r="C6" s="69" t="s">
        <v>666</v>
      </c>
      <c r="D6" s="55" t="s">
        <v>247</v>
      </c>
      <c r="E6" s="69" t="s">
        <v>248</v>
      </c>
      <c r="F6" s="404" t="s">
        <v>249</v>
      </c>
      <c r="G6" s="405"/>
      <c r="H6" s="404" t="s">
        <v>373</v>
      </c>
      <c r="I6" s="408"/>
      <c r="J6" s="73" t="s">
        <v>429</v>
      </c>
      <c r="K6" s="73" t="s">
        <v>1553</v>
      </c>
      <c r="L6" s="73" t="s">
        <v>1553</v>
      </c>
      <c r="M6" s="73" t="s">
        <v>1553</v>
      </c>
      <c r="N6" s="73" t="s">
        <v>1553</v>
      </c>
      <c r="O6" s="73" t="s">
        <v>1553</v>
      </c>
      <c r="P6" s="73" t="s">
        <v>1553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</row>
    <row r="7" spans="1:155" s="58" customFormat="1" ht="12.75">
      <c r="A7" s="68"/>
      <c r="B7" s="61" t="s">
        <v>254</v>
      </c>
      <c r="C7" s="68"/>
      <c r="D7" s="60"/>
      <c r="E7" s="68"/>
      <c r="F7" s="60" t="s">
        <v>255</v>
      </c>
      <c r="G7" s="70" t="s">
        <v>250</v>
      </c>
      <c r="H7" s="60" t="s">
        <v>251</v>
      </c>
      <c r="I7" s="70" t="s">
        <v>252</v>
      </c>
      <c r="J7" s="74"/>
      <c r="K7" s="74" t="s">
        <v>1498</v>
      </c>
      <c r="L7" s="74" t="s">
        <v>2108</v>
      </c>
      <c r="M7" s="74" t="s">
        <v>1800</v>
      </c>
      <c r="N7" s="74" t="s">
        <v>120</v>
      </c>
      <c r="O7" s="74" t="s">
        <v>593</v>
      </c>
      <c r="P7" s="74" t="s">
        <v>721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</row>
    <row r="8" spans="1:155" ht="67.5">
      <c r="A8" s="331">
        <v>1</v>
      </c>
      <c r="B8" s="158" t="s">
        <v>1085</v>
      </c>
      <c r="C8" s="199" t="s">
        <v>2089</v>
      </c>
      <c r="D8" s="199" t="s">
        <v>2091</v>
      </c>
      <c r="E8" s="200" t="s">
        <v>668</v>
      </c>
      <c r="F8" s="158" t="s">
        <v>1201</v>
      </c>
      <c r="G8" s="201" t="s">
        <v>669</v>
      </c>
      <c r="H8" s="202">
        <v>6318</v>
      </c>
      <c r="I8" s="203">
        <v>1201</v>
      </c>
      <c r="J8" s="160">
        <v>25134.3525</v>
      </c>
      <c r="K8" s="159">
        <v>7126</v>
      </c>
      <c r="L8" s="159">
        <v>7126</v>
      </c>
      <c r="M8" s="159">
        <v>7260</v>
      </c>
      <c r="N8" s="159">
        <v>7302</v>
      </c>
      <c r="O8" s="159">
        <v>7302</v>
      </c>
      <c r="P8" s="159">
        <v>7336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27.75">
      <c r="A9" s="49">
        <v>1</v>
      </c>
      <c r="B9" s="128" t="s">
        <v>671</v>
      </c>
      <c r="C9" s="165" t="s">
        <v>1745</v>
      </c>
      <c r="D9" s="163" t="s">
        <v>673</v>
      </c>
      <c r="E9" s="163" t="s">
        <v>674</v>
      </c>
      <c r="F9" s="163" t="s">
        <v>675</v>
      </c>
      <c r="G9" s="49"/>
      <c r="H9" s="124">
        <v>130</v>
      </c>
      <c r="I9" s="124">
        <v>25</v>
      </c>
      <c r="J9" s="126">
        <v>49.45</v>
      </c>
      <c r="K9" s="125">
        <v>130</v>
      </c>
      <c r="L9" s="125">
        <v>130</v>
      </c>
      <c r="M9" s="125">
        <v>132</v>
      </c>
      <c r="N9" s="125">
        <v>133</v>
      </c>
      <c r="O9" s="125">
        <v>133</v>
      </c>
      <c r="P9" s="125">
        <v>136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</row>
    <row r="10" spans="1:155" ht="52.5">
      <c r="A10" s="49">
        <v>1</v>
      </c>
      <c r="B10" s="128" t="s">
        <v>676</v>
      </c>
      <c r="C10" s="163" t="s">
        <v>1746</v>
      </c>
      <c r="D10" s="163" t="s">
        <v>677</v>
      </c>
      <c r="E10" s="163" t="s">
        <v>674</v>
      </c>
      <c r="F10" s="163" t="s">
        <v>678</v>
      </c>
      <c r="G10" s="49"/>
      <c r="H10" s="124">
        <v>367</v>
      </c>
      <c r="I10" s="124">
        <v>66</v>
      </c>
      <c r="J10" s="126">
        <v>268.95</v>
      </c>
      <c r="K10" s="125">
        <v>367</v>
      </c>
      <c r="L10" s="125">
        <v>367</v>
      </c>
      <c r="M10" s="125">
        <v>379</v>
      </c>
      <c r="N10" s="125">
        <v>383</v>
      </c>
      <c r="O10" s="125">
        <v>386</v>
      </c>
      <c r="P10" s="125">
        <v>389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</row>
    <row r="11" spans="1:155" ht="12.75">
      <c r="A11" s="49">
        <v>1</v>
      </c>
      <c r="B11" s="128" t="s">
        <v>679</v>
      </c>
      <c r="C11" s="165" t="s">
        <v>672</v>
      </c>
      <c r="D11" s="163" t="s">
        <v>680</v>
      </c>
      <c r="E11" s="163" t="s">
        <v>674</v>
      </c>
      <c r="F11" s="163" t="s">
        <v>681</v>
      </c>
      <c r="G11" s="49"/>
      <c r="H11" s="124">
        <v>252</v>
      </c>
      <c r="I11" s="124">
        <v>49</v>
      </c>
      <c r="J11" s="126">
        <v>36.2626</v>
      </c>
      <c r="K11" s="125">
        <v>252</v>
      </c>
      <c r="L11" s="125">
        <v>252</v>
      </c>
      <c r="M11" s="125">
        <v>256</v>
      </c>
      <c r="N11" s="125">
        <v>257</v>
      </c>
      <c r="O11" s="125">
        <v>258</v>
      </c>
      <c r="P11" s="125">
        <v>259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60.75">
      <c r="A12" s="49">
        <v>1</v>
      </c>
      <c r="B12" s="163" t="s">
        <v>2090</v>
      </c>
      <c r="C12" s="163" t="s">
        <v>16</v>
      </c>
      <c r="D12" s="163"/>
      <c r="E12" s="163" t="s">
        <v>1341</v>
      </c>
      <c r="F12" s="163" t="s">
        <v>4</v>
      </c>
      <c r="G12" s="49"/>
      <c r="H12" s="124">
        <v>1278</v>
      </c>
      <c r="I12" s="124">
        <v>225</v>
      </c>
      <c r="J12" s="126">
        <v>2590.5848</v>
      </c>
      <c r="K12" s="125"/>
      <c r="L12" s="125">
        <v>1278</v>
      </c>
      <c r="M12" s="125">
        <v>1278</v>
      </c>
      <c r="N12" s="125">
        <v>1278</v>
      </c>
      <c r="O12" s="125">
        <v>1279</v>
      </c>
      <c r="P12" s="125">
        <v>1280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</row>
    <row r="13" spans="1:155" ht="12.75">
      <c r="A13" s="169"/>
      <c r="B13" s="197"/>
      <c r="C13" s="169"/>
      <c r="D13" s="169"/>
      <c r="E13" s="169"/>
      <c r="F13" s="169"/>
      <c r="G13" s="169"/>
      <c r="H13" s="172"/>
      <c r="I13" s="155"/>
      <c r="J13" s="173"/>
      <c r="K13" s="172"/>
      <c r="L13" s="172"/>
      <c r="M13" s="172"/>
      <c r="N13" s="172"/>
      <c r="O13" s="172"/>
      <c r="P13" s="17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</row>
    <row r="14" spans="1:155" ht="12.75">
      <c r="A14" s="42">
        <f>SUM(A8:A13)</f>
        <v>5</v>
      </c>
      <c r="B14" s="40"/>
      <c r="C14" s="40"/>
      <c r="D14" s="40"/>
      <c r="E14" s="40"/>
      <c r="F14" s="40"/>
      <c r="G14" s="40"/>
      <c r="H14" s="43">
        <f aca="true" t="shared" si="0" ref="H14:P14">SUM(H8:H13)</f>
        <v>8345</v>
      </c>
      <c r="I14" s="44">
        <f t="shared" si="0"/>
        <v>1566</v>
      </c>
      <c r="J14" s="35">
        <f t="shared" si="0"/>
        <v>28079.5999</v>
      </c>
      <c r="K14" s="44">
        <f t="shared" si="0"/>
        <v>7875</v>
      </c>
      <c r="L14" s="44">
        <f t="shared" si="0"/>
        <v>9153</v>
      </c>
      <c r="M14" s="44">
        <f t="shared" si="0"/>
        <v>9305</v>
      </c>
      <c r="N14" s="44">
        <f t="shared" si="0"/>
        <v>9353</v>
      </c>
      <c r="O14" s="44">
        <f t="shared" si="0"/>
        <v>9358</v>
      </c>
      <c r="P14" s="44">
        <f t="shared" si="0"/>
        <v>9400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</row>
    <row r="15" spans="1:155" ht="12.75">
      <c r="A15" s="1"/>
      <c r="B15" s="1"/>
      <c r="C15" s="1"/>
      <c r="D15" s="1"/>
      <c r="E15" s="1"/>
      <c r="F15" s="1"/>
      <c r="G15" s="1"/>
      <c r="H15" s="1"/>
      <c r="I15" s="1"/>
      <c r="J15" s="11"/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155" ht="12.75">
      <c r="A16" s="81" t="s">
        <v>1202</v>
      </c>
      <c r="B16" s="6"/>
      <c r="C16" s="1"/>
      <c r="D16" s="1"/>
      <c r="E16" s="1"/>
      <c r="F16" s="1"/>
      <c r="G16" s="1"/>
      <c r="H16" s="1"/>
      <c r="I16" s="1"/>
      <c r="J16" s="11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ht="12.75">
      <c r="A17" s="1"/>
      <c r="B17" s="6" t="s">
        <v>670</v>
      </c>
      <c r="C17" s="20"/>
      <c r="D17" s="1"/>
      <c r="E17" s="1"/>
      <c r="F17" s="1"/>
      <c r="G17" s="1"/>
      <c r="H17" s="1">
        <v>3599</v>
      </c>
      <c r="I17" s="1">
        <v>664</v>
      </c>
      <c r="J17" s="11"/>
      <c r="K17" s="20">
        <v>3181</v>
      </c>
      <c r="L17" s="20">
        <v>3181</v>
      </c>
      <c r="M17" s="20">
        <v>3282</v>
      </c>
      <c r="N17" s="20">
        <v>3315</v>
      </c>
      <c r="O17" s="20">
        <v>3315</v>
      </c>
      <c r="P17" s="20">
        <v>3345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</row>
    <row r="18" spans="1:155" ht="12.75">
      <c r="A18" s="1"/>
      <c r="B18" s="6" t="s">
        <v>667</v>
      </c>
      <c r="C18" s="20"/>
      <c r="D18" s="1"/>
      <c r="E18" s="1"/>
      <c r="F18" s="1"/>
      <c r="G18" s="1"/>
      <c r="H18" s="1">
        <v>2719</v>
      </c>
      <c r="I18" s="1">
        <v>537</v>
      </c>
      <c r="J18" s="11"/>
      <c r="K18" s="20">
        <v>3945</v>
      </c>
      <c r="L18" s="20">
        <v>3945</v>
      </c>
      <c r="M18" s="20">
        <v>3978</v>
      </c>
      <c r="N18" s="20">
        <v>3987</v>
      </c>
      <c r="O18" s="20">
        <v>3987</v>
      </c>
      <c r="P18" s="20">
        <v>3991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</row>
    <row r="19" spans="1:155" ht="12.75">
      <c r="A19" s="1"/>
      <c r="B19" s="6"/>
      <c r="C19" s="51"/>
      <c r="D19" s="1"/>
      <c r="E19" s="1"/>
      <c r="F19" s="1"/>
      <c r="G19" s="1"/>
      <c r="H19" s="1"/>
      <c r="I19" s="1"/>
      <c r="J19" s="11"/>
      <c r="K19" s="51">
        <f aca="true" t="shared" si="1" ref="K19:P19">SUM(K17:K18)</f>
        <v>7126</v>
      </c>
      <c r="L19" s="51">
        <f t="shared" si="1"/>
        <v>7126</v>
      </c>
      <c r="M19" s="51">
        <f t="shared" si="1"/>
        <v>7260</v>
      </c>
      <c r="N19" s="51">
        <f t="shared" si="1"/>
        <v>7302</v>
      </c>
      <c r="O19" s="51">
        <f t="shared" si="1"/>
        <v>7302</v>
      </c>
      <c r="P19" s="51">
        <f t="shared" si="1"/>
        <v>7336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ht="12.75">
      <c r="A20" s="1"/>
      <c r="B20" s="1"/>
      <c r="C20" s="1"/>
      <c r="D20" s="1"/>
      <c r="E20" s="1"/>
      <c r="F20" s="1"/>
      <c r="G20" s="1"/>
      <c r="H20" s="1"/>
      <c r="I20" s="1"/>
      <c r="J20" s="11"/>
      <c r="K20" s="1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2.75">
      <c r="A21" s="1"/>
      <c r="B21" s="1"/>
      <c r="C21" s="1"/>
      <c r="D21" s="1"/>
      <c r="E21" s="1"/>
      <c r="F21" s="1"/>
      <c r="G21" s="1"/>
      <c r="H21" s="1"/>
      <c r="I21" s="1"/>
      <c r="J21" s="11"/>
      <c r="K21" s="1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ht="12.75">
      <c r="A22" s="6" t="s">
        <v>1952</v>
      </c>
      <c r="B22" s="1"/>
      <c r="C22" s="1"/>
      <c r="D22" s="1"/>
      <c r="E22" s="1"/>
      <c r="F22" s="1"/>
      <c r="G22" s="1"/>
      <c r="H22" s="1"/>
      <c r="I22" s="1"/>
      <c r="J22" s="11"/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2.75">
      <c r="A23" s="1"/>
      <c r="B23" s="1"/>
      <c r="C23" s="1"/>
      <c r="D23" s="1"/>
      <c r="E23" s="1"/>
      <c r="F23" s="1"/>
      <c r="G23" s="1"/>
      <c r="H23" s="1"/>
      <c r="I23" s="1"/>
      <c r="J23" s="11"/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ht="36">
      <c r="A24" s="1">
        <v>1</v>
      </c>
      <c r="B24" s="6" t="s">
        <v>1953</v>
      </c>
      <c r="C24" s="321" t="s">
        <v>1955</v>
      </c>
      <c r="D24" s="1"/>
      <c r="E24" s="6" t="s">
        <v>674</v>
      </c>
      <c r="F24" s="6" t="s">
        <v>1954</v>
      </c>
      <c r="G24" s="1"/>
      <c r="H24" s="1"/>
      <c r="I24" s="1"/>
      <c r="J24" s="11"/>
      <c r="K24" s="11"/>
      <c r="L24" s="1"/>
      <c r="M24" s="1"/>
      <c r="N24" s="20">
        <v>111</v>
      </c>
      <c r="O24" s="20">
        <v>111</v>
      </c>
      <c r="P24" s="20">
        <v>111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22.5">
      <c r="A25" s="1">
        <v>2</v>
      </c>
      <c r="B25" s="352" t="s">
        <v>1401</v>
      </c>
      <c r="C25" s="6" t="s">
        <v>1402</v>
      </c>
      <c r="D25" s="1"/>
      <c r="E25" s="1" t="s">
        <v>674</v>
      </c>
      <c r="F25" s="6" t="s">
        <v>1403</v>
      </c>
      <c r="G25" s="1"/>
      <c r="H25" s="1"/>
      <c r="I25" s="1"/>
      <c r="J25" s="11"/>
      <c r="K25" s="11"/>
      <c r="L25" s="1"/>
      <c r="M25" s="1"/>
      <c r="N25" s="20">
        <v>2063</v>
      </c>
      <c r="O25" s="20">
        <v>2063</v>
      </c>
      <c r="P25" s="20">
        <v>2063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22.5">
      <c r="A26" s="1">
        <v>3</v>
      </c>
      <c r="B26" s="352" t="s">
        <v>1401</v>
      </c>
      <c r="C26" s="1" t="s">
        <v>2096</v>
      </c>
      <c r="D26" s="1"/>
      <c r="E26" s="1" t="s">
        <v>674</v>
      </c>
      <c r="F26" s="1" t="s">
        <v>2097</v>
      </c>
      <c r="G26" s="1"/>
      <c r="H26" s="1"/>
      <c r="I26" s="1"/>
      <c r="J26" s="11"/>
      <c r="K26" s="11"/>
      <c r="L26" s="1"/>
      <c r="M26" s="1"/>
      <c r="N26" s="1"/>
      <c r="O26" s="1"/>
      <c r="P26" s="1">
        <v>1273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22.5">
      <c r="A27" s="1">
        <v>4</v>
      </c>
      <c r="B27" s="1" t="s">
        <v>2132</v>
      </c>
      <c r="C27" s="1" t="s">
        <v>1402</v>
      </c>
      <c r="D27" s="1"/>
      <c r="E27" s="1" t="s">
        <v>674</v>
      </c>
      <c r="F27" s="357" t="s">
        <v>2133</v>
      </c>
      <c r="G27" s="1"/>
      <c r="H27" s="1"/>
      <c r="I27" s="1"/>
      <c r="J27" s="11"/>
      <c r="K27" s="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2.75">
      <c r="A28" s="1"/>
      <c r="B28" s="1"/>
      <c r="C28" s="1"/>
      <c r="D28" s="1"/>
      <c r="E28" s="1"/>
      <c r="F28" s="1"/>
      <c r="G28" s="1"/>
      <c r="H28" s="1"/>
      <c r="I28" s="1"/>
      <c r="J28" s="11"/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2.75">
      <c r="A29" s="1"/>
      <c r="B29" s="1"/>
      <c r="C29" s="1"/>
      <c r="D29" s="1"/>
      <c r="E29" s="1"/>
      <c r="F29" s="1"/>
      <c r="G29" s="1"/>
      <c r="H29" s="1"/>
      <c r="I29" s="1"/>
      <c r="J29" s="11"/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2.75">
      <c r="A30" s="1"/>
      <c r="B30" s="1"/>
      <c r="C30" s="1"/>
      <c r="D30" s="1"/>
      <c r="E30" s="1"/>
      <c r="F30" s="1"/>
      <c r="G30" s="1"/>
      <c r="H30" s="1"/>
      <c r="I30" s="1"/>
      <c r="J30" s="1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2.75">
      <c r="A31" s="1"/>
      <c r="B31" s="1"/>
      <c r="C31" s="1"/>
      <c r="D31" s="1"/>
      <c r="E31" s="1"/>
      <c r="F31" s="1"/>
      <c r="G31" s="1"/>
      <c r="H31" s="1"/>
      <c r="I31" s="1"/>
      <c r="J31" s="11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</row>
    <row r="32" spans="1:155" ht="12.75">
      <c r="A32" s="1"/>
      <c r="B32" s="1"/>
      <c r="C32" s="1"/>
      <c r="D32" s="1"/>
      <c r="E32" s="1"/>
      <c r="F32" s="1"/>
      <c r="G32" s="1"/>
      <c r="H32" s="1"/>
      <c r="I32" s="1"/>
      <c r="J32" s="11"/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</row>
    <row r="33" spans="1:155" ht="12.75">
      <c r="A33" s="1"/>
      <c r="B33" s="1"/>
      <c r="C33" s="1"/>
      <c r="D33" s="1"/>
      <c r="E33" s="1"/>
      <c r="F33" s="1"/>
      <c r="G33" s="1"/>
      <c r="H33" s="1"/>
      <c r="I33" s="1"/>
      <c r="J33" s="11"/>
      <c r="K33" s="1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</row>
    <row r="34" spans="1:155" ht="12.75">
      <c r="A34" s="1"/>
      <c r="B34" s="1"/>
      <c r="C34" s="1"/>
      <c r="D34" s="1"/>
      <c r="E34" s="1"/>
      <c r="F34" s="1"/>
      <c r="G34" s="1"/>
      <c r="H34" s="1"/>
      <c r="I34" s="1"/>
      <c r="J34" s="11"/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</row>
    <row r="35" spans="1:155" ht="12.75">
      <c r="A35" s="1"/>
      <c r="B35" s="1"/>
      <c r="C35" s="1"/>
      <c r="D35" s="1"/>
      <c r="E35" s="1"/>
      <c r="F35" s="1"/>
      <c r="G35" s="1"/>
      <c r="H35" s="1"/>
      <c r="I35" s="1"/>
      <c r="J35" s="1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</row>
    <row r="36" spans="1:155" ht="12.75">
      <c r="A36" s="1"/>
      <c r="B36" s="1"/>
      <c r="C36" s="1"/>
      <c r="D36" s="1"/>
      <c r="E36" s="1"/>
      <c r="F36" s="1"/>
      <c r="G36" s="1"/>
      <c r="H36" s="1"/>
      <c r="I36" s="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</row>
    <row r="37" spans="1:155" ht="12.75">
      <c r="A37" s="1"/>
      <c r="B37" s="1"/>
      <c r="C37" s="1"/>
      <c r="D37" s="1"/>
      <c r="E37" s="1"/>
      <c r="F37" s="1"/>
      <c r="G37" s="1"/>
      <c r="H37" s="1"/>
      <c r="I37" s="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</row>
    <row r="38" spans="1:155" ht="12.75">
      <c r="A38" s="1"/>
      <c r="B38" s="1"/>
      <c r="C38" s="1"/>
      <c r="D38" s="1"/>
      <c r="E38" s="1"/>
      <c r="F38" s="1"/>
      <c r="G38" s="1"/>
      <c r="H38" s="1"/>
      <c r="I38" s="1"/>
      <c r="J38" s="11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</row>
    <row r="39" spans="1:155" ht="12.75">
      <c r="A39" s="1"/>
      <c r="B39" s="1"/>
      <c r="C39" s="1"/>
      <c r="D39" s="1"/>
      <c r="E39" s="1"/>
      <c r="F39" s="1"/>
      <c r="G39" s="1"/>
      <c r="H39" s="1"/>
      <c r="I39" s="1"/>
      <c r="J39" s="11"/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</row>
    <row r="40" spans="1:155" ht="12.75">
      <c r="A40" s="1"/>
      <c r="B40" s="1"/>
      <c r="C40" s="1"/>
      <c r="D40" s="1"/>
      <c r="E40" s="1"/>
      <c r="F40" s="1"/>
      <c r="G40" s="1"/>
      <c r="H40" s="1"/>
      <c r="I40" s="1"/>
      <c r="J40" s="11"/>
      <c r="K40" s="1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</row>
    <row r="41" spans="1:155" ht="12.75">
      <c r="A41" s="1"/>
      <c r="B41" s="1"/>
      <c r="C41" s="1"/>
      <c r="D41" s="1"/>
      <c r="E41" s="1"/>
      <c r="F41" s="1"/>
      <c r="G41" s="1"/>
      <c r="H41" s="1"/>
      <c r="I41" s="1"/>
      <c r="J41" s="11"/>
      <c r="K41" s="1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2.75">
      <c r="A42" s="1"/>
      <c r="B42" s="1"/>
      <c r="C42" s="1"/>
      <c r="D42" s="1"/>
      <c r="E42" s="1"/>
      <c r="F42" s="1"/>
      <c r="G42" s="1"/>
      <c r="H42" s="1"/>
      <c r="I42" s="1"/>
      <c r="J42" s="11"/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</row>
    <row r="43" spans="1:155" ht="12.75">
      <c r="A43" s="1"/>
      <c r="B43" s="1"/>
      <c r="C43" s="1"/>
      <c r="D43" s="1"/>
      <c r="E43" s="1"/>
      <c r="F43" s="1"/>
      <c r="G43" s="1"/>
      <c r="H43" s="1"/>
      <c r="I43" s="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2.75">
      <c r="A44" s="1"/>
      <c r="B44" s="1"/>
      <c r="C44" s="1"/>
      <c r="D44" s="1"/>
      <c r="E44" s="1"/>
      <c r="F44" s="1"/>
      <c r="G44" s="1"/>
      <c r="H44" s="1"/>
      <c r="I44" s="1"/>
      <c r="J44" s="11"/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</row>
    <row r="45" spans="1:155" ht="12.75">
      <c r="A45" s="1"/>
      <c r="B45" s="1"/>
      <c r="C45" s="1"/>
      <c r="D45" s="1"/>
      <c r="E45" s="1"/>
      <c r="F45" s="1"/>
      <c r="G45" s="1"/>
      <c r="H45" s="1"/>
      <c r="I45" s="1"/>
      <c r="J45" s="11"/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</row>
    <row r="46" spans="1:155" ht="12.75">
      <c r="A46" s="1"/>
      <c r="B46" s="1"/>
      <c r="C46" s="1"/>
      <c r="D46" s="1"/>
      <c r="E46" s="1"/>
      <c r="F46" s="1"/>
      <c r="G46" s="1"/>
      <c r="H46" s="1"/>
      <c r="I46" s="1"/>
      <c r="J46" s="11"/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</row>
    <row r="47" spans="1:155" ht="12.75">
      <c r="A47" s="1"/>
      <c r="B47" s="1"/>
      <c r="C47" s="1"/>
      <c r="D47" s="1"/>
      <c r="E47" s="1"/>
      <c r="F47" s="1"/>
      <c r="G47" s="1"/>
      <c r="H47" s="1"/>
      <c r="I47" s="1"/>
      <c r="J47" s="1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</row>
    <row r="48" spans="1:155" ht="12.75">
      <c r="A48" s="1"/>
      <c r="B48" s="1"/>
      <c r="C48" s="1"/>
      <c r="D48" s="1"/>
      <c r="E48" s="1"/>
      <c r="F48" s="1"/>
      <c r="G48" s="1"/>
      <c r="H48" s="1"/>
      <c r="I48" s="1"/>
      <c r="J48" s="11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ht="12.75">
      <c r="A49" s="1"/>
      <c r="B49" s="1"/>
      <c r="C49" s="1"/>
      <c r="D49" s="1"/>
      <c r="E49" s="1"/>
      <c r="F49" s="1"/>
      <c r="G49" s="1"/>
      <c r="H49" s="1"/>
      <c r="I49" s="1"/>
      <c r="J49" s="11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155" ht="12.75">
      <c r="A50" s="1"/>
      <c r="B50" s="1"/>
      <c r="C50" s="1"/>
      <c r="D50" s="1"/>
      <c r="E50" s="1"/>
      <c r="F50" s="1"/>
      <c r="G50" s="1"/>
      <c r="H50" s="1"/>
      <c r="I50" s="1"/>
      <c r="J50" s="11"/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</row>
    <row r="51" spans="1:155" ht="12.75">
      <c r="A51" s="1"/>
      <c r="B51" s="1"/>
      <c r="C51" s="1"/>
      <c r="D51" s="1"/>
      <c r="E51" s="1"/>
      <c r="F51" s="1"/>
      <c r="G51" s="1"/>
      <c r="H51" s="1"/>
      <c r="I51" s="1"/>
      <c r="J51" s="11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</row>
    <row r="52" spans="1:155" ht="12.75">
      <c r="A52" s="1"/>
      <c r="B52" s="1"/>
      <c r="C52" s="1"/>
      <c r="D52" s="1"/>
      <c r="E52" s="1"/>
      <c r="F52" s="1"/>
      <c r="G52" s="1"/>
      <c r="H52" s="1"/>
      <c r="I52" s="1"/>
      <c r="J52" s="11"/>
      <c r="K52" s="1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</row>
    <row r="53" spans="1:155" ht="12.75">
      <c r="A53" s="1"/>
      <c r="B53" s="1"/>
      <c r="C53" s="1"/>
      <c r="D53" s="1"/>
      <c r="E53" s="1"/>
      <c r="F53" s="1"/>
      <c r="G53" s="1"/>
      <c r="H53" s="1"/>
      <c r="I53" s="1"/>
      <c r="J53" s="11"/>
      <c r="K53" s="1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1:155" ht="12.75">
      <c r="A54" s="1"/>
      <c r="B54" s="1"/>
      <c r="C54" s="1"/>
      <c r="D54" s="1"/>
      <c r="E54" s="1"/>
      <c r="F54" s="1"/>
      <c r="G54" s="1"/>
      <c r="H54" s="1"/>
      <c r="I54" s="1"/>
      <c r="J54" s="11"/>
      <c r="K54" s="1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1:155" ht="12.75">
      <c r="A55" s="1"/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55" ht="12.75">
      <c r="A56" s="1"/>
      <c r="B56" s="1"/>
      <c r="C56" s="1"/>
      <c r="D56" s="1"/>
      <c r="E56" s="1"/>
      <c r="F56" s="1"/>
      <c r="G56" s="1"/>
      <c r="H56" s="1"/>
      <c r="I56" s="1"/>
      <c r="J56" s="11"/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ht="12.75">
      <c r="A57" s="1"/>
      <c r="B57" s="1"/>
      <c r="C57" s="1"/>
      <c r="D57" s="1"/>
      <c r="E57" s="1"/>
      <c r="F57" s="1"/>
      <c r="G57" s="1"/>
      <c r="H57" s="1"/>
      <c r="I57" s="1"/>
      <c r="J57" s="11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1:155" ht="12.75">
      <c r="A58" s="1"/>
      <c r="B58" s="1"/>
      <c r="C58" s="1"/>
      <c r="D58" s="1"/>
      <c r="E58" s="1"/>
      <c r="F58" s="1"/>
      <c r="G58" s="1"/>
      <c r="H58" s="1"/>
      <c r="I58" s="1"/>
      <c r="J58" s="11"/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1:155" ht="12.75">
      <c r="A59" s="1"/>
      <c r="B59" s="1"/>
      <c r="C59" s="1"/>
      <c r="D59" s="1"/>
      <c r="E59" s="1"/>
      <c r="F59" s="1"/>
      <c r="G59" s="1"/>
      <c r="H59" s="1"/>
      <c r="I59" s="1"/>
      <c r="J59" s="11"/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55" ht="12.75">
      <c r="A60" s="1"/>
      <c r="B60" s="1"/>
      <c r="C60" s="1"/>
      <c r="D60" s="1"/>
      <c r="E60" s="1"/>
      <c r="F60" s="1"/>
      <c r="G60" s="1"/>
      <c r="H60" s="1"/>
      <c r="I60" s="1"/>
      <c r="J60" s="11"/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ht="12.75">
      <c r="A61" s="1"/>
      <c r="B61" s="1"/>
      <c r="C61" s="1"/>
      <c r="D61" s="1"/>
      <c r="E61" s="1"/>
      <c r="F61" s="1"/>
      <c r="G61" s="1"/>
      <c r="H61" s="1"/>
      <c r="I61" s="1"/>
      <c r="J61" s="11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ht="12.75">
      <c r="A62" s="1"/>
      <c r="B62" s="1"/>
      <c r="C62" s="1"/>
      <c r="D62" s="1"/>
      <c r="E62" s="1"/>
      <c r="F62" s="1"/>
      <c r="G62" s="1"/>
      <c r="H62" s="1"/>
      <c r="I62" s="1"/>
      <c r="J62" s="11"/>
      <c r="K62" s="1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ht="12.75">
      <c r="A63" s="1"/>
      <c r="B63" s="1"/>
      <c r="C63" s="1"/>
      <c r="D63" s="1"/>
      <c r="E63" s="1"/>
      <c r="F63" s="1"/>
      <c r="G63" s="1"/>
      <c r="H63" s="1"/>
      <c r="I63" s="1"/>
      <c r="J63" s="11"/>
      <c r="K63" s="1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ht="12.75">
      <c r="A64" s="1"/>
      <c r="B64" s="1"/>
      <c r="C64" s="1"/>
      <c r="D64" s="1"/>
      <c r="E64" s="1"/>
      <c r="F64" s="1"/>
      <c r="G64" s="1"/>
      <c r="H64" s="1"/>
      <c r="I64" s="1"/>
      <c r="J64" s="11"/>
      <c r="K64" s="1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ht="12.75">
      <c r="A65" s="1"/>
      <c r="B65" s="1"/>
      <c r="C65" s="1"/>
      <c r="D65" s="1"/>
      <c r="E65" s="1"/>
      <c r="F65" s="1"/>
      <c r="G65" s="1"/>
      <c r="H65" s="1"/>
      <c r="I65" s="1"/>
      <c r="J65" s="11"/>
      <c r="K65" s="1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ht="12.75">
      <c r="A66" s="1"/>
      <c r="B66" s="1"/>
      <c r="C66" s="1"/>
      <c r="D66" s="1"/>
      <c r="E66" s="1"/>
      <c r="F66" s="1"/>
      <c r="G66" s="1"/>
      <c r="H66" s="1"/>
      <c r="I66" s="1"/>
      <c r="J66" s="11"/>
      <c r="K66" s="1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155" ht="12.75">
      <c r="A67" s="1"/>
      <c r="B67" s="103"/>
      <c r="C67" s="1"/>
      <c r="D67" s="1"/>
      <c r="E67" s="1"/>
      <c r="F67" s="1"/>
      <c r="G67" s="1"/>
      <c r="H67" s="1"/>
      <c r="I67" s="1"/>
      <c r="J67" s="11"/>
      <c r="K67" s="1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155" ht="12.75">
      <c r="A68" s="1"/>
      <c r="B68" s="1"/>
      <c r="C68" s="1"/>
      <c r="D68" s="1"/>
      <c r="E68" s="1"/>
      <c r="F68" s="105"/>
      <c r="G68" s="1"/>
      <c r="H68" s="1"/>
      <c r="I68" s="1"/>
      <c r="J68" s="11"/>
      <c r="K68" s="1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155" ht="12.75">
      <c r="A69" s="1"/>
      <c r="B69" s="1"/>
      <c r="C69" s="1"/>
      <c r="D69" s="1"/>
      <c r="E69" s="1"/>
      <c r="F69" s="105"/>
      <c r="G69" s="1"/>
      <c r="H69" s="1"/>
      <c r="I69" s="1"/>
      <c r="J69" s="11"/>
      <c r="K69" s="1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155" ht="12.75">
      <c r="A70" s="1"/>
      <c r="B70" s="1"/>
      <c r="C70" s="1"/>
      <c r="D70" s="1"/>
      <c r="E70" s="1"/>
      <c r="F70" s="1"/>
      <c r="G70" s="1"/>
      <c r="H70" s="1"/>
      <c r="I70" s="1"/>
      <c r="J70" s="11"/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155" ht="12.75">
      <c r="A71" s="1"/>
      <c r="B71" s="1"/>
      <c r="C71" s="1"/>
      <c r="D71" s="1"/>
      <c r="E71" s="1"/>
      <c r="F71" s="1"/>
      <c r="G71" s="1"/>
      <c r="H71" s="1"/>
      <c r="I71" s="1"/>
      <c r="J71" s="11"/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ht="12.75">
      <c r="A72" s="1"/>
      <c r="B72" s="6"/>
      <c r="C72" s="1"/>
      <c r="D72" s="1"/>
      <c r="E72" s="1"/>
      <c r="F72" s="1"/>
      <c r="G72" s="1"/>
      <c r="H72" s="1"/>
      <c r="I72" s="1"/>
      <c r="J72" s="11"/>
      <c r="K72" s="1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ht="12.75">
      <c r="A73" s="1"/>
      <c r="B73" s="1"/>
      <c r="C73" s="1"/>
      <c r="D73" s="1"/>
      <c r="E73" s="1"/>
      <c r="F73" s="1"/>
      <c r="G73" s="1"/>
      <c r="H73" s="1"/>
      <c r="I73" s="1"/>
      <c r="J73" s="11"/>
      <c r="K73" s="1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ht="12.75">
      <c r="A74" s="1"/>
      <c r="B74" s="1"/>
      <c r="C74" s="1"/>
      <c r="D74" s="1"/>
      <c r="E74" s="1"/>
      <c r="F74" s="1"/>
      <c r="G74" s="1"/>
      <c r="H74" s="1"/>
      <c r="I74" s="1"/>
      <c r="J74" s="11"/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ht="12.75">
      <c r="A75" s="1"/>
      <c r="B75" s="1"/>
      <c r="C75" s="1"/>
      <c r="D75" s="1"/>
      <c r="E75" s="1"/>
      <c r="F75" s="1"/>
      <c r="G75" s="1"/>
      <c r="H75" s="1"/>
      <c r="I75" s="1"/>
      <c r="J75" s="11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ht="12.75">
      <c r="A76" s="1"/>
      <c r="B76" s="1"/>
      <c r="C76" s="1"/>
      <c r="D76" s="1"/>
      <c r="E76" s="1"/>
      <c r="F76" s="1"/>
      <c r="G76" s="1"/>
      <c r="H76" s="1"/>
      <c r="I76" s="1"/>
      <c r="J76" s="11"/>
      <c r="K76" s="1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ht="12.75">
      <c r="A77" s="1"/>
      <c r="B77" s="1"/>
      <c r="C77" s="1"/>
      <c r="D77" s="1"/>
      <c r="E77" s="1"/>
      <c r="F77" s="1"/>
      <c r="G77" s="1"/>
      <c r="H77" s="1"/>
      <c r="I77" s="1"/>
      <c r="J77" s="11"/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5" ht="12.75">
      <c r="A78" s="1"/>
      <c r="B78" s="1"/>
      <c r="C78" s="1"/>
      <c r="D78" s="1"/>
      <c r="E78" s="1"/>
      <c r="F78" s="1"/>
      <c r="G78" s="1"/>
      <c r="H78" s="1"/>
      <c r="I78" s="1"/>
      <c r="J78" s="11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</row>
    <row r="79" spans="1:155" ht="12.75">
      <c r="A79" s="1"/>
      <c r="B79" s="1"/>
      <c r="C79" s="1"/>
      <c r="D79" s="1"/>
      <c r="E79" s="1"/>
      <c r="F79" s="1"/>
      <c r="G79" s="1"/>
      <c r="H79" s="1"/>
      <c r="I79" s="1"/>
      <c r="J79" s="11"/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:155" ht="12.75">
      <c r="A80" s="1"/>
      <c r="B80" s="1"/>
      <c r="C80" s="1"/>
      <c r="D80" s="1"/>
      <c r="E80" s="1"/>
      <c r="F80" s="1"/>
      <c r="G80" s="1"/>
      <c r="H80" s="1"/>
      <c r="I80" s="1"/>
      <c r="J80" s="11"/>
      <c r="K80" s="1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</row>
    <row r="81" spans="1:155" ht="12.75">
      <c r="A81" s="1"/>
      <c r="B81" s="1"/>
      <c r="C81" s="1"/>
      <c r="D81" s="1"/>
      <c r="E81" s="1"/>
      <c r="F81" s="1"/>
      <c r="G81" s="1"/>
      <c r="H81" s="1"/>
      <c r="I81" s="1"/>
      <c r="J81" s="11"/>
      <c r="K81" s="1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</row>
    <row r="82" spans="1:155" ht="12.75">
      <c r="A82" s="1"/>
      <c r="B82" s="1"/>
      <c r="C82" s="1"/>
      <c r="D82" s="1"/>
      <c r="E82" s="1"/>
      <c r="F82" s="1"/>
      <c r="G82" s="1"/>
      <c r="H82" s="1"/>
      <c r="I82" s="1"/>
      <c r="J82" s="11"/>
      <c r="K82" s="1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</row>
    <row r="83" spans="1:155" ht="12.75">
      <c r="A83" s="1"/>
      <c r="B83" s="1"/>
      <c r="C83" s="1"/>
      <c r="D83" s="1"/>
      <c r="E83" s="1"/>
      <c r="F83" s="1"/>
      <c r="G83" s="1"/>
      <c r="H83" s="1"/>
      <c r="I83" s="1"/>
      <c r="J83" s="11"/>
      <c r="K83" s="1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</row>
    <row r="84" spans="1:155" ht="12.75">
      <c r="A84" s="1"/>
      <c r="B84" s="1"/>
      <c r="C84" s="1"/>
      <c r="D84" s="1"/>
      <c r="E84" s="1"/>
      <c r="F84" s="1"/>
      <c r="G84" s="1"/>
      <c r="H84" s="1"/>
      <c r="I84" s="1"/>
      <c r="J84" s="11"/>
      <c r="K84" s="1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</row>
    <row r="85" spans="1:155" ht="12.75">
      <c r="A85" s="1"/>
      <c r="B85" s="1"/>
      <c r="C85" s="1"/>
      <c r="D85" s="1"/>
      <c r="E85" s="1"/>
      <c r="F85" s="1"/>
      <c r="G85" s="1"/>
      <c r="H85" s="1"/>
      <c r="I85" s="1"/>
      <c r="J85" s="11"/>
      <c r="K85" s="1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</row>
    <row r="86" spans="1:155" ht="12.75">
      <c r="A86" s="1"/>
      <c r="B86" s="1"/>
      <c r="C86" s="1"/>
      <c r="D86" s="1"/>
      <c r="E86" s="1"/>
      <c r="F86" s="1"/>
      <c r="G86" s="1"/>
      <c r="H86" s="1"/>
      <c r="I86" s="1"/>
      <c r="J86" s="11"/>
      <c r="K86" s="1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</row>
    <row r="87" spans="1:155" ht="12.75">
      <c r="A87" s="1"/>
      <c r="B87" s="1"/>
      <c r="C87" s="1"/>
      <c r="D87" s="1"/>
      <c r="E87" s="1"/>
      <c r="F87" s="1"/>
      <c r="G87" s="1"/>
      <c r="H87" s="1"/>
      <c r="I87" s="1"/>
      <c r="J87" s="11"/>
      <c r="K87" s="1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</row>
    <row r="88" spans="1:155" ht="12.75">
      <c r="A88" s="1"/>
      <c r="B88" s="1"/>
      <c r="C88" s="1"/>
      <c r="D88" s="1"/>
      <c r="E88" s="1"/>
      <c r="F88" s="1"/>
      <c r="G88" s="1"/>
      <c r="H88" s="1"/>
      <c r="I88" s="1"/>
      <c r="J88" s="11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</row>
    <row r="89" spans="1:155" ht="12.75">
      <c r="A89" s="1"/>
      <c r="B89" s="1"/>
      <c r="C89" s="1"/>
      <c r="D89" s="1"/>
      <c r="E89" s="1"/>
      <c r="F89" s="1"/>
      <c r="G89" s="1"/>
      <c r="H89" s="1"/>
      <c r="I89" s="1"/>
      <c r="J89" s="11"/>
      <c r="K89" s="1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</row>
    <row r="90" spans="1:155" ht="12.75">
      <c r="A90" s="1"/>
      <c r="B90" s="1"/>
      <c r="C90" s="1"/>
      <c r="D90" s="1"/>
      <c r="E90" s="1"/>
      <c r="F90" s="1"/>
      <c r="G90" s="1"/>
      <c r="H90" s="1"/>
      <c r="I90" s="1"/>
      <c r="J90" s="11"/>
      <c r="K90" s="1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:155" ht="12.75">
      <c r="A91" s="1"/>
      <c r="B91" s="1"/>
      <c r="C91" s="1"/>
      <c r="D91" s="1"/>
      <c r="E91" s="1"/>
      <c r="F91" s="1"/>
      <c r="G91" s="1"/>
      <c r="H91" s="1"/>
      <c r="I91" s="1"/>
      <c r="J91" s="11"/>
      <c r="K91" s="1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:155" ht="12.75">
      <c r="A92" s="1"/>
      <c r="B92" s="1"/>
      <c r="C92" s="1"/>
      <c r="D92" s="1"/>
      <c r="E92" s="1"/>
      <c r="F92" s="1"/>
      <c r="G92" s="1"/>
      <c r="H92" s="1"/>
      <c r="I92" s="1"/>
      <c r="J92" s="11"/>
      <c r="K92" s="1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155" ht="12.75">
      <c r="A93" s="1"/>
      <c r="B93" s="1"/>
      <c r="C93" s="1"/>
      <c r="D93" s="1"/>
      <c r="E93" s="1"/>
      <c r="F93" s="1"/>
      <c r="G93" s="1"/>
      <c r="H93" s="1"/>
      <c r="I93" s="1"/>
      <c r="J93" s="11"/>
      <c r="K93" s="1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155" ht="12.75">
      <c r="A94" s="1"/>
      <c r="B94" s="1"/>
      <c r="C94" s="1"/>
      <c r="D94" s="1"/>
      <c r="E94" s="1"/>
      <c r="F94" s="1"/>
      <c r="G94" s="1"/>
      <c r="H94" s="1"/>
      <c r="I94" s="1"/>
      <c r="J94" s="11"/>
      <c r="K94" s="1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:155" ht="12.75">
      <c r="A95" s="1"/>
      <c r="B95" s="1"/>
      <c r="C95" s="1"/>
      <c r="D95" s="1"/>
      <c r="E95" s="1"/>
      <c r="F95" s="1"/>
      <c r="G95" s="1"/>
      <c r="H95" s="1"/>
      <c r="I95" s="1"/>
      <c r="J95" s="11"/>
      <c r="K95" s="1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:155" ht="12.75">
      <c r="A96" s="1"/>
      <c r="B96" s="1"/>
      <c r="C96" s="1"/>
      <c r="D96" s="1"/>
      <c r="E96" s="1"/>
      <c r="F96" s="1"/>
      <c r="G96" s="1"/>
      <c r="H96" s="1"/>
      <c r="I96" s="1"/>
      <c r="J96" s="11"/>
      <c r="K96" s="1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:155" ht="12.75">
      <c r="A97" s="1"/>
      <c r="B97" s="1"/>
      <c r="C97" s="1"/>
      <c r="D97" s="1"/>
      <c r="E97" s="1"/>
      <c r="F97" s="1"/>
      <c r="G97" s="1"/>
      <c r="H97" s="1"/>
      <c r="I97" s="1"/>
      <c r="J97" s="11"/>
      <c r="K97" s="1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:155" ht="12.75">
      <c r="A98" s="1"/>
      <c r="B98" s="1"/>
      <c r="C98" s="1"/>
      <c r="D98" s="1"/>
      <c r="E98" s="1"/>
      <c r="F98" s="1"/>
      <c r="G98" s="1"/>
      <c r="H98" s="1"/>
      <c r="I98" s="1"/>
      <c r="J98" s="11"/>
      <c r="K98" s="1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:155" ht="12.75">
      <c r="A99" s="1"/>
      <c r="B99" s="1"/>
      <c r="C99" s="1"/>
      <c r="D99" s="1"/>
      <c r="E99" s="1"/>
      <c r="F99" s="1"/>
      <c r="G99" s="1"/>
      <c r="H99" s="1"/>
      <c r="I99" s="1"/>
      <c r="J99" s="11"/>
      <c r="K99" s="1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:155" ht="12.75">
      <c r="A100" s="1"/>
      <c r="B100" s="1"/>
      <c r="C100" s="1"/>
      <c r="D100" s="1"/>
      <c r="E100" s="1"/>
      <c r="F100" s="1"/>
      <c r="G100" s="1"/>
      <c r="H100" s="1"/>
      <c r="I100" s="1"/>
      <c r="J100" s="11"/>
      <c r="K100" s="1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:155" ht="12.75">
      <c r="A101" s="1"/>
      <c r="B101" s="1"/>
      <c r="C101" s="1"/>
      <c r="D101" s="1"/>
      <c r="E101" s="1"/>
      <c r="F101" s="1"/>
      <c r="G101" s="1"/>
      <c r="H101" s="1"/>
      <c r="I101" s="1"/>
      <c r="J101" s="11"/>
      <c r="K101" s="1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ht="12.75">
      <c r="A102" s="1"/>
      <c r="B102" s="1"/>
      <c r="C102" s="1"/>
      <c r="D102" s="1"/>
      <c r="E102" s="1"/>
      <c r="F102" s="1"/>
      <c r="G102" s="1"/>
      <c r="H102" s="1"/>
      <c r="I102" s="1"/>
      <c r="J102" s="11"/>
      <c r="K102" s="1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</row>
    <row r="103" spans="1:155" ht="12.75">
      <c r="A103" s="1"/>
      <c r="B103" s="1"/>
      <c r="C103" s="1"/>
      <c r="D103" s="1"/>
      <c r="E103" s="1"/>
      <c r="F103" s="1"/>
      <c r="G103" s="1"/>
      <c r="H103" s="1"/>
      <c r="I103" s="1"/>
      <c r="J103" s="11"/>
      <c r="K103" s="1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</row>
    <row r="104" spans="1:155" ht="12.75">
      <c r="A104" s="1"/>
      <c r="B104" s="1"/>
      <c r="C104" s="1"/>
      <c r="D104" s="1"/>
      <c r="E104" s="1"/>
      <c r="F104" s="1"/>
      <c r="G104" s="1"/>
      <c r="H104" s="1"/>
      <c r="I104" s="1"/>
      <c r="J104" s="11"/>
      <c r="K104" s="1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</row>
    <row r="105" spans="1:155" ht="12.75">
      <c r="A105" s="1"/>
      <c r="B105" s="1"/>
      <c r="C105" s="1"/>
      <c r="D105" s="1"/>
      <c r="E105" s="1"/>
      <c r="F105" s="1"/>
      <c r="G105" s="1"/>
      <c r="H105" s="1"/>
      <c r="I105" s="1"/>
      <c r="J105" s="11"/>
      <c r="K105" s="1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</row>
    <row r="106" spans="1:155" ht="12.75">
      <c r="A106" s="1"/>
      <c r="B106" s="1"/>
      <c r="C106" s="1"/>
      <c r="D106" s="1"/>
      <c r="E106" s="1"/>
      <c r="F106" s="1"/>
      <c r="G106" s="1"/>
      <c r="H106" s="1"/>
      <c r="I106" s="1"/>
      <c r="J106" s="11"/>
      <c r="K106" s="1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</row>
    <row r="107" spans="1:155" ht="12.75">
      <c r="A107" s="1"/>
      <c r="B107" s="1"/>
      <c r="C107" s="1"/>
      <c r="D107" s="1"/>
      <c r="E107" s="1"/>
      <c r="F107" s="1"/>
      <c r="G107" s="1"/>
      <c r="H107" s="1"/>
      <c r="I107" s="1"/>
      <c r="J107" s="11"/>
      <c r="K107" s="1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</row>
    <row r="108" spans="1:155" ht="12.75">
      <c r="A108" s="1"/>
      <c r="B108" s="1"/>
      <c r="C108" s="1"/>
      <c r="D108" s="1"/>
      <c r="E108" s="1"/>
      <c r="F108" s="1"/>
      <c r="G108" s="1"/>
      <c r="H108" s="1"/>
      <c r="I108" s="1"/>
      <c r="J108" s="11"/>
      <c r="K108" s="1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</row>
    <row r="109" spans="1:155" ht="12.75">
      <c r="A109" s="1"/>
      <c r="B109" s="1"/>
      <c r="C109" s="1"/>
      <c r="D109" s="1"/>
      <c r="E109" s="1"/>
      <c r="F109" s="1"/>
      <c r="G109" s="1"/>
      <c r="H109" s="1"/>
      <c r="I109" s="1"/>
      <c r="J109" s="11"/>
      <c r="K109" s="1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</row>
    <row r="110" spans="1:155" ht="12.75">
      <c r="A110" s="1"/>
      <c r="B110" s="1"/>
      <c r="C110" s="1"/>
      <c r="D110" s="1"/>
      <c r="E110" s="1"/>
      <c r="F110" s="1"/>
      <c r="G110" s="1"/>
      <c r="H110" s="1"/>
      <c r="I110" s="1"/>
      <c r="J110" s="11"/>
      <c r="K110" s="1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155" ht="12.75">
      <c r="A111" s="1"/>
      <c r="B111" s="1"/>
      <c r="C111" s="1"/>
      <c r="D111" s="1"/>
      <c r="E111" s="1"/>
      <c r="F111" s="1"/>
      <c r="G111" s="1"/>
      <c r="H111" s="1"/>
      <c r="I111" s="1"/>
      <c r="J111" s="11"/>
      <c r="K111" s="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</row>
    <row r="112" spans="1:155" ht="12.75">
      <c r="A112" s="1"/>
      <c r="B112" s="1"/>
      <c r="C112" s="1"/>
      <c r="D112" s="1"/>
      <c r="E112" s="1"/>
      <c r="F112" s="1"/>
      <c r="G112" s="1"/>
      <c r="H112" s="1"/>
      <c r="I112" s="1"/>
      <c r="J112" s="11"/>
      <c r="K112" s="1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</row>
    <row r="113" spans="1:155" ht="12.75">
      <c r="A113" s="1"/>
      <c r="B113" s="1"/>
      <c r="C113" s="1"/>
      <c r="D113" s="1"/>
      <c r="E113" s="1"/>
      <c r="F113" s="1"/>
      <c r="G113" s="1"/>
      <c r="H113" s="1"/>
      <c r="I113" s="1"/>
      <c r="J113" s="11"/>
      <c r="K113" s="1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</row>
    <row r="114" spans="1:155" ht="12.75">
      <c r="A114" s="1"/>
      <c r="B114" s="1"/>
      <c r="C114" s="1"/>
      <c r="D114" s="1"/>
      <c r="E114" s="1"/>
      <c r="F114" s="1"/>
      <c r="G114" s="1"/>
      <c r="H114" s="1"/>
      <c r="I114" s="1"/>
      <c r="J114" s="11"/>
      <c r="K114" s="1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</row>
    <row r="115" spans="1:155" ht="12.75">
      <c r="A115" s="1"/>
      <c r="B115" s="1"/>
      <c r="C115" s="1"/>
      <c r="D115" s="1"/>
      <c r="E115" s="1"/>
      <c r="F115" s="1"/>
      <c r="G115" s="1"/>
      <c r="H115" s="1"/>
      <c r="I115" s="1"/>
      <c r="J115" s="11"/>
      <c r="K115" s="1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</row>
    <row r="116" spans="1:155" ht="12.75">
      <c r="A116" s="1"/>
      <c r="B116" s="1"/>
      <c r="C116" s="1"/>
      <c r="D116" s="1"/>
      <c r="E116" s="1"/>
      <c r="F116" s="1"/>
      <c r="G116" s="1"/>
      <c r="H116" s="1"/>
      <c r="I116" s="1"/>
      <c r="J116" s="11"/>
      <c r="K116" s="1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</row>
    <row r="117" spans="1:155" ht="12.75">
      <c r="A117" s="1"/>
      <c r="B117" s="1"/>
      <c r="C117" s="1"/>
      <c r="D117" s="1"/>
      <c r="E117" s="1"/>
      <c r="F117" s="1"/>
      <c r="G117" s="1"/>
      <c r="H117" s="1"/>
      <c r="I117" s="1"/>
      <c r="J117" s="11"/>
      <c r="K117" s="1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</row>
    <row r="118" spans="1:155" ht="12.75">
      <c r="A118" s="1"/>
      <c r="B118" s="1"/>
      <c r="C118" s="1"/>
      <c r="D118" s="1"/>
      <c r="E118" s="1"/>
      <c r="F118" s="1"/>
      <c r="G118" s="1"/>
      <c r="H118" s="1"/>
      <c r="I118" s="1"/>
      <c r="J118" s="11"/>
      <c r="K118" s="1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</row>
    <row r="119" spans="1:155" ht="12.75">
      <c r="A119" s="1"/>
      <c r="B119" s="1"/>
      <c r="C119" s="1"/>
      <c r="D119" s="1"/>
      <c r="E119" s="1"/>
      <c r="F119" s="1"/>
      <c r="G119" s="1"/>
      <c r="H119" s="1"/>
      <c r="I119" s="1"/>
      <c r="J119" s="11"/>
      <c r="K119" s="1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</row>
    <row r="120" spans="1:155" ht="12.75">
      <c r="A120" s="1"/>
      <c r="B120" s="1"/>
      <c r="C120" s="1"/>
      <c r="D120" s="1"/>
      <c r="E120" s="1"/>
      <c r="F120" s="1"/>
      <c r="G120" s="1"/>
      <c r="H120" s="1"/>
      <c r="I120" s="1"/>
      <c r="J120" s="11"/>
      <c r="K120" s="1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</row>
    <row r="121" spans="1:155" ht="12.75">
      <c r="A121" s="1"/>
      <c r="B121" s="1"/>
      <c r="C121" s="1"/>
      <c r="D121" s="1"/>
      <c r="E121" s="1"/>
      <c r="F121" s="1"/>
      <c r="G121" s="1"/>
      <c r="H121" s="1"/>
      <c r="I121" s="1"/>
      <c r="J121" s="11"/>
      <c r="K121" s="1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</row>
    <row r="122" spans="1:155" ht="12.75">
      <c r="A122" s="1"/>
      <c r="B122" s="1"/>
      <c r="C122" s="1"/>
      <c r="D122" s="1"/>
      <c r="E122" s="1"/>
      <c r="F122" s="1"/>
      <c r="G122" s="1"/>
      <c r="H122" s="1"/>
      <c r="I122" s="1"/>
      <c r="J122" s="11"/>
      <c r="K122" s="1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</row>
    <row r="123" spans="1:155" ht="12.75">
      <c r="A123" s="1"/>
      <c r="B123" s="1"/>
      <c r="C123" s="1"/>
      <c r="D123" s="1"/>
      <c r="E123" s="1"/>
      <c r="F123" s="1"/>
      <c r="G123" s="1"/>
      <c r="H123" s="1"/>
      <c r="I123" s="1"/>
      <c r="J123" s="11"/>
      <c r="K123" s="1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</row>
    <row r="124" spans="1:155" ht="12.75">
      <c r="A124" s="1"/>
      <c r="B124" s="1"/>
      <c r="C124" s="1"/>
      <c r="D124" s="1"/>
      <c r="E124" s="1"/>
      <c r="F124" s="1"/>
      <c r="G124" s="1"/>
      <c r="H124" s="1"/>
      <c r="I124" s="1"/>
      <c r="J124" s="11"/>
      <c r="K124" s="1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</row>
    <row r="125" spans="1:155" ht="12.75">
      <c r="A125" s="1"/>
      <c r="B125" s="1"/>
      <c r="C125" s="1"/>
      <c r="D125" s="1"/>
      <c r="E125" s="1"/>
      <c r="F125" s="1"/>
      <c r="G125" s="1"/>
      <c r="H125" s="1"/>
      <c r="I125" s="1"/>
      <c r="J125" s="11"/>
      <c r="K125" s="1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</row>
    <row r="126" spans="1:155" ht="12.75">
      <c r="A126" s="1"/>
      <c r="B126" s="1"/>
      <c r="C126" s="1"/>
      <c r="D126" s="1"/>
      <c r="E126" s="1"/>
      <c r="F126" s="1"/>
      <c r="G126" s="1"/>
      <c r="H126" s="1"/>
      <c r="I126" s="1"/>
      <c r="J126" s="11"/>
      <c r="K126" s="1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</row>
    <row r="127" spans="1:155" ht="12.75">
      <c r="A127" s="1"/>
      <c r="B127" s="1"/>
      <c r="C127" s="1"/>
      <c r="D127" s="1"/>
      <c r="E127" s="1"/>
      <c r="F127" s="1"/>
      <c r="G127" s="1"/>
      <c r="H127" s="1"/>
      <c r="I127" s="1"/>
      <c r="J127" s="11"/>
      <c r="K127" s="1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</row>
    <row r="128" spans="1:155" ht="12.75">
      <c r="A128" s="1"/>
      <c r="B128" s="1"/>
      <c r="C128" s="1"/>
      <c r="D128" s="1"/>
      <c r="E128" s="1"/>
      <c r="F128" s="1"/>
      <c r="G128" s="1"/>
      <c r="H128" s="1"/>
      <c r="I128" s="1"/>
      <c r="J128" s="11"/>
      <c r="K128" s="1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</row>
    <row r="129" spans="1:155" ht="12.75">
      <c r="A129" s="1"/>
      <c r="B129" s="1"/>
      <c r="C129" s="1"/>
      <c r="D129" s="1"/>
      <c r="E129" s="1"/>
      <c r="F129" s="1"/>
      <c r="G129" s="1"/>
      <c r="H129" s="1"/>
      <c r="I129" s="1"/>
      <c r="J129" s="11"/>
      <c r="K129" s="1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</row>
    <row r="130" spans="1:155" ht="12.75">
      <c r="A130" s="1"/>
      <c r="B130" s="1"/>
      <c r="C130" s="1"/>
      <c r="D130" s="1"/>
      <c r="E130" s="1"/>
      <c r="F130" s="1"/>
      <c r="G130" s="1"/>
      <c r="H130" s="1"/>
      <c r="I130" s="1"/>
      <c r="J130" s="11"/>
      <c r="K130" s="1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</row>
    <row r="131" spans="1:155" ht="12.75">
      <c r="A131" s="1"/>
      <c r="B131" s="1"/>
      <c r="C131" s="1"/>
      <c r="D131" s="1"/>
      <c r="E131" s="1"/>
      <c r="F131" s="1"/>
      <c r="G131" s="1"/>
      <c r="H131" s="1"/>
      <c r="I131" s="1"/>
      <c r="J131" s="11"/>
      <c r="K131" s="1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</row>
    <row r="132" spans="1:155" ht="12.75">
      <c r="A132" s="1"/>
      <c r="B132" s="1"/>
      <c r="C132" s="1"/>
      <c r="D132" s="1"/>
      <c r="E132" s="1"/>
      <c r="F132" s="1"/>
      <c r="G132" s="1"/>
      <c r="H132" s="1"/>
      <c r="I132" s="1"/>
      <c r="J132" s="11"/>
      <c r="K132" s="1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1:155" ht="12.75">
      <c r="A133" s="1"/>
      <c r="B133" s="1"/>
      <c r="C133" s="1"/>
      <c r="D133" s="1"/>
      <c r="E133" s="1"/>
      <c r="F133" s="1"/>
      <c r="G133" s="1"/>
      <c r="H133" s="1"/>
      <c r="I133" s="1"/>
      <c r="J133" s="11"/>
      <c r="K133" s="1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</row>
    <row r="134" spans="1:155" ht="12.75">
      <c r="A134" s="1"/>
      <c r="B134" s="1"/>
      <c r="C134" s="1"/>
      <c r="D134" s="1"/>
      <c r="E134" s="1"/>
      <c r="F134" s="1"/>
      <c r="G134" s="1"/>
      <c r="H134" s="1"/>
      <c r="I134" s="1"/>
      <c r="J134" s="11"/>
      <c r="K134" s="1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</row>
    <row r="135" spans="1:155" ht="12.75">
      <c r="A135" s="1"/>
      <c r="B135" s="1"/>
      <c r="C135" s="1"/>
      <c r="D135" s="1"/>
      <c r="E135" s="1"/>
      <c r="F135" s="1"/>
      <c r="G135" s="1"/>
      <c r="H135" s="1"/>
      <c r="I135" s="1"/>
      <c r="J135" s="11"/>
      <c r="K135" s="1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1:155" ht="12.75">
      <c r="A136" s="1"/>
      <c r="B136" s="1"/>
      <c r="C136" s="1"/>
      <c r="D136" s="1"/>
      <c r="E136" s="1"/>
      <c r="F136" s="1"/>
      <c r="G136" s="1"/>
      <c r="H136" s="1"/>
      <c r="I136" s="1"/>
      <c r="J136" s="11"/>
      <c r="K136" s="1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1:155" ht="12.75">
      <c r="A137" s="1"/>
      <c r="B137" s="1"/>
      <c r="C137" s="1"/>
      <c r="D137" s="1"/>
      <c r="E137" s="1"/>
      <c r="F137" s="1"/>
      <c r="G137" s="1"/>
      <c r="H137" s="1"/>
      <c r="I137" s="1"/>
      <c r="J137" s="11"/>
      <c r="K137" s="1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1:155" ht="12.75">
      <c r="A138" s="1"/>
      <c r="B138" s="1"/>
      <c r="C138" s="1"/>
      <c r="D138" s="1"/>
      <c r="E138" s="1"/>
      <c r="F138" s="1"/>
      <c r="G138" s="1"/>
      <c r="H138" s="1"/>
      <c r="I138" s="1"/>
      <c r="J138" s="11"/>
      <c r="K138" s="1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1:155" ht="12.75">
      <c r="A139" s="1"/>
      <c r="B139" s="1"/>
      <c r="C139" s="1"/>
      <c r="D139" s="1"/>
      <c r="E139" s="1"/>
      <c r="F139" s="1"/>
      <c r="G139" s="1"/>
      <c r="H139" s="1"/>
      <c r="I139" s="1"/>
      <c r="J139" s="11"/>
      <c r="K139" s="1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ht="12.75">
      <c r="A140" s="1"/>
      <c r="B140" s="1"/>
      <c r="C140" s="1"/>
      <c r="D140" s="1"/>
      <c r="E140" s="1"/>
      <c r="F140" s="1"/>
      <c r="G140" s="1"/>
      <c r="H140" s="1"/>
      <c r="I140" s="1"/>
      <c r="J140" s="11"/>
      <c r="K140" s="1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ht="12.75">
      <c r="A141" s="1"/>
      <c r="B141" s="1"/>
      <c r="C141" s="1"/>
      <c r="D141" s="1"/>
      <c r="E141" s="1"/>
      <c r="F141" s="1"/>
      <c r="G141" s="1"/>
      <c r="H141" s="1"/>
      <c r="I141" s="1"/>
      <c r="J141" s="11"/>
      <c r="K141" s="1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ht="12.75">
      <c r="A142" s="1"/>
      <c r="B142" s="1"/>
      <c r="C142" s="1"/>
      <c r="D142" s="1"/>
      <c r="E142" s="1"/>
      <c r="F142" s="1"/>
      <c r="G142" s="1"/>
      <c r="H142" s="1"/>
      <c r="I142" s="1"/>
      <c r="J142" s="11"/>
      <c r="K142" s="1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ht="12.75">
      <c r="A143" s="1"/>
      <c r="B143" s="1"/>
      <c r="C143" s="1"/>
      <c r="D143" s="1"/>
      <c r="E143" s="1"/>
      <c r="F143" s="1"/>
      <c r="G143" s="1"/>
      <c r="H143" s="1"/>
      <c r="I143" s="1"/>
      <c r="J143" s="11"/>
      <c r="K143" s="1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ht="12.75">
      <c r="A144" s="1"/>
      <c r="B144" s="1"/>
      <c r="C144" s="1"/>
      <c r="D144" s="1"/>
      <c r="E144" s="1"/>
      <c r="F144" s="1"/>
      <c r="G144" s="1"/>
      <c r="H144" s="1"/>
      <c r="I144" s="1"/>
      <c r="J144" s="11"/>
      <c r="K144" s="1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55" ht="12.75">
      <c r="A145" s="1"/>
      <c r="B145" s="1"/>
      <c r="C145" s="1"/>
      <c r="D145" s="1"/>
      <c r="E145" s="1"/>
      <c r="F145" s="1"/>
      <c r="G145" s="1"/>
      <c r="H145" s="1"/>
      <c r="I145" s="1"/>
      <c r="J145" s="11"/>
      <c r="K145" s="1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  <row r="146" spans="1:155" ht="12.75">
      <c r="A146" s="1"/>
      <c r="B146" s="1"/>
      <c r="C146" s="1"/>
      <c r="D146" s="1"/>
      <c r="E146" s="1"/>
      <c r="F146" s="1"/>
      <c r="G146" s="1"/>
      <c r="H146" s="1"/>
      <c r="I146" s="1"/>
      <c r="J146" s="11"/>
      <c r="K146" s="1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</row>
    <row r="147" spans="1:155" ht="12.75">
      <c r="A147" s="1"/>
      <c r="B147" s="1"/>
      <c r="C147" s="1"/>
      <c r="D147" s="1"/>
      <c r="E147" s="1"/>
      <c r="F147" s="1"/>
      <c r="G147" s="1"/>
      <c r="H147" s="1"/>
      <c r="I147" s="1"/>
      <c r="J147" s="11"/>
      <c r="K147" s="1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</row>
    <row r="148" spans="1:155" ht="12.75">
      <c r="A148" s="1"/>
      <c r="B148" s="1"/>
      <c r="C148" s="1"/>
      <c r="D148" s="1"/>
      <c r="E148" s="1"/>
      <c r="F148" s="1"/>
      <c r="G148" s="1"/>
      <c r="H148" s="1"/>
      <c r="I148" s="1"/>
      <c r="J148" s="11"/>
      <c r="K148" s="1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</row>
    <row r="149" spans="1:155" ht="12.75">
      <c r="A149" s="1"/>
      <c r="B149" s="1"/>
      <c r="C149" s="1"/>
      <c r="D149" s="1"/>
      <c r="E149" s="1"/>
      <c r="F149" s="1"/>
      <c r="G149" s="1"/>
      <c r="H149" s="1"/>
      <c r="I149" s="1"/>
      <c r="J149" s="11"/>
      <c r="K149" s="1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</row>
    <row r="150" spans="1:155" ht="12.75">
      <c r="A150" s="1"/>
      <c r="B150" s="1"/>
      <c r="C150" s="1"/>
      <c r="D150" s="1"/>
      <c r="E150" s="1"/>
      <c r="F150" s="1"/>
      <c r="G150" s="1"/>
      <c r="H150" s="1"/>
      <c r="I150" s="1"/>
      <c r="J150" s="11"/>
      <c r="K150" s="1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</row>
    <row r="151" spans="1:155" ht="12.75">
      <c r="A151" s="1"/>
      <c r="B151" s="1"/>
      <c r="C151" s="1"/>
      <c r="D151" s="1"/>
      <c r="E151" s="1"/>
      <c r="F151" s="1"/>
      <c r="G151" s="1"/>
      <c r="H151" s="1"/>
      <c r="I151" s="1"/>
      <c r="J151" s="11"/>
      <c r="K151" s="1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</row>
    <row r="152" spans="1:155" ht="12.75">
      <c r="A152" s="1"/>
      <c r="B152" s="1"/>
      <c r="C152" s="1"/>
      <c r="D152" s="1"/>
      <c r="E152" s="1"/>
      <c r="F152" s="1"/>
      <c r="G152" s="1"/>
      <c r="H152" s="1"/>
      <c r="I152" s="1"/>
      <c r="J152" s="11"/>
      <c r="K152" s="1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</row>
    <row r="153" spans="1:155" ht="12.75">
      <c r="A153" s="1"/>
      <c r="B153" s="1"/>
      <c r="C153" s="1"/>
      <c r="D153" s="1"/>
      <c r="E153" s="1"/>
      <c r="F153" s="1"/>
      <c r="G153" s="1"/>
      <c r="H153" s="1"/>
      <c r="I153" s="1"/>
      <c r="J153" s="11"/>
      <c r="K153" s="1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</row>
    <row r="154" spans="1:155" ht="12.75">
      <c r="A154" s="1"/>
      <c r="B154" s="1"/>
      <c r="C154" s="1"/>
      <c r="D154" s="1"/>
      <c r="E154" s="1"/>
      <c r="F154" s="1"/>
      <c r="G154" s="1"/>
      <c r="H154" s="1"/>
      <c r="I154" s="1"/>
      <c r="J154" s="11"/>
      <c r="K154" s="1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</row>
    <row r="155" spans="1:155" ht="12.75">
      <c r="A155" s="1"/>
      <c r="B155" s="1"/>
      <c r="C155" s="1"/>
      <c r="D155" s="1"/>
      <c r="E155" s="1"/>
      <c r="F155" s="1"/>
      <c r="G155" s="1"/>
      <c r="H155" s="1"/>
      <c r="I155" s="1"/>
      <c r="J155" s="11"/>
      <c r="K155" s="1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</row>
    <row r="156" spans="1:155" ht="12.75">
      <c r="A156" s="1"/>
      <c r="B156" s="1"/>
      <c r="C156" s="1"/>
      <c r="D156" s="1"/>
      <c r="E156" s="1"/>
      <c r="F156" s="1"/>
      <c r="G156" s="1"/>
      <c r="H156" s="1"/>
      <c r="I156" s="1"/>
      <c r="J156" s="11"/>
      <c r="K156" s="1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</row>
    <row r="157" spans="1:155" ht="12.75">
      <c r="A157" s="1"/>
      <c r="B157" s="1"/>
      <c r="C157" s="1"/>
      <c r="D157" s="1"/>
      <c r="E157" s="1"/>
      <c r="F157" s="1"/>
      <c r="G157" s="1"/>
      <c r="H157" s="1"/>
      <c r="I157" s="1"/>
      <c r="J157" s="11"/>
      <c r="K157" s="1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</row>
    <row r="158" spans="1:155" ht="12.75">
      <c r="A158" s="1"/>
      <c r="B158" s="1"/>
      <c r="C158" s="1"/>
      <c r="D158" s="1"/>
      <c r="E158" s="1"/>
      <c r="F158" s="1"/>
      <c r="G158" s="1"/>
      <c r="H158" s="1"/>
      <c r="I158" s="1"/>
      <c r="J158" s="11"/>
      <c r="K158" s="1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</row>
    <row r="159" spans="1:155" ht="12.75">
      <c r="A159" s="1"/>
      <c r="B159" s="1"/>
      <c r="C159" s="1"/>
      <c r="D159" s="1"/>
      <c r="E159" s="1"/>
      <c r="F159" s="1"/>
      <c r="G159" s="1"/>
      <c r="H159" s="1"/>
      <c r="I159" s="1"/>
      <c r="J159" s="11"/>
      <c r="K159" s="1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</row>
    <row r="160" spans="1:155" ht="12.75">
      <c r="A160" s="1"/>
      <c r="B160" s="1"/>
      <c r="C160" s="1"/>
      <c r="D160" s="1"/>
      <c r="E160" s="1"/>
      <c r="F160" s="1"/>
      <c r="G160" s="1"/>
      <c r="H160" s="1"/>
      <c r="I160" s="1"/>
      <c r="J160" s="11"/>
      <c r="K160" s="1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</row>
    <row r="161" spans="1:155" ht="12.75">
      <c r="A161" s="1"/>
      <c r="B161" s="1"/>
      <c r="C161" s="1"/>
      <c r="D161" s="1"/>
      <c r="E161" s="1"/>
      <c r="F161" s="1"/>
      <c r="G161" s="1"/>
      <c r="H161" s="1"/>
      <c r="I161" s="1"/>
      <c r="J161" s="11"/>
      <c r="K161" s="1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</row>
    <row r="162" spans="1:155" ht="12.75">
      <c r="A162" s="1"/>
      <c r="B162" s="1"/>
      <c r="C162" s="1"/>
      <c r="D162" s="1"/>
      <c r="E162" s="1"/>
      <c r="F162" s="1"/>
      <c r="G162" s="1"/>
      <c r="H162" s="1"/>
      <c r="I162" s="1"/>
      <c r="J162" s="11"/>
      <c r="K162" s="1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</row>
    <row r="163" spans="1:155" ht="12.75">
      <c r="A163" s="1"/>
      <c r="B163" s="1"/>
      <c r="C163" s="1"/>
      <c r="D163" s="1"/>
      <c r="E163" s="1"/>
      <c r="F163" s="1"/>
      <c r="G163" s="1"/>
      <c r="H163" s="1"/>
      <c r="I163" s="1"/>
      <c r="J163" s="11"/>
      <c r="K163" s="1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</row>
    <row r="164" spans="1:155" ht="12.75">
      <c r="A164" s="1"/>
      <c r="B164" s="1"/>
      <c r="C164" s="1"/>
      <c r="D164" s="1"/>
      <c r="E164" s="1"/>
      <c r="F164" s="1"/>
      <c r="G164" s="1"/>
      <c r="H164" s="1"/>
      <c r="I164" s="1"/>
      <c r="J164" s="11"/>
      <c r="K164" s="1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:155" ht="12.75">
      <c r="A165" s="1"/>
      <c r="B165" s="1"/>
      <c r="C165" s="1"/>
      <c r="D165" s="1"/>
      <c r="E165" s="1"/>
      <c r="F165" s="1"/>
      <c r="G165" s="1"/>
      <c r="H165" s="1"/>
      <c r="I165" s="1"/>
      <c r="J165" s="11"/>
      <c r="K165" s="1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:155" ht="12.75">
      <c r="A166" s="1"/>
      <c r="B166" s="1"/>
      <c r="C166" s="1"/>
      <c r="D166" s="1"/>
      <c r="E166" s="1"/>
      <c r="F166" s="1"/>
      <c r="G166" s="1"/>
      <c r="H166" s="1"/>
      <c r="I166" s="1"/>
      <c r="J166" s="11"/>
      <c r="K166" s="1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</row>
    <row r="167" spans="1:155" ht="12.75">
      <c r="A167" s="1"/>
      <c r="B167" s="1"/>
      <c r="C167" s="1"/>
      <c r="D167" s="1"/>
      <c r="E167" s="1"/>
      <c r="F167" s="1"/>
      <c r="G167" s="1"/>
      <c r="H167" s="1"/>
      <c r="I167" s="1"/>
      <c r="J167" s="11"/>
      <c r="K167" s="1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</row>
    <row r="168" spans="1:155" ht="12.75">
      <c r="A168" s="1"/>
      <c r="B168" s="1"/>
      <c r="C168" s="1"/>
      <c r="D168" s="1"/>
      <c r="E168" s="1"/>
      <c r="F168" s="1"/>
      <c r="G168" s="1"/>
      <c r="H168" s="1"/>
      <c r="I168" s="1"/>
      <c r="J168" s="11"/>
      <c r="K168" s="1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</row>
    <row r="169" spans="1:155" ht="12.75">
      <c r="A169" s="1"/>
      <c r="B169" s="1"/>
      <c r="C169" s="1"/>
      <c r="D169" s="1"/>
      <c r="E169" s="1"/>
      <c r="F169" s="1"/>
      <c r="G169" s="1"/>
      <c r="H169" s="1"/>
      <c r="I169" s="1"/>
      <c r="J169" s="11"/>
      <c r="K169" s="1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</row>
    <row r="170" spans="1:155" ht="12.75">
      <c r="A170" s="1"/>
      <c r="B170" s="1"/>
      <c r="C170" s="1"/>
      <c r="D170" s="1"/>
      <c r="E170" s="1"/>
      <c r="F170" s="1"/>
      <c r="G170" s="1"/>
      <c r="H170" s="1"/>
      <c r="I170" s="1"/>
      <c r="J170" s="11"/>
      <c r="K170" s="1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</row>
    <row r="171" spans="1:155" ht="12.75">
      <c r="A171" s="1"/>
      <c r="B171" s="1"/>
      <c r="C171" s="1"/>
      <c r="D171" s="1"/>
      <c r="E171" s="1"/>
      <c r="F171" s="1"/>
      <c r="G171" s="1"/>
      <c r="H171" s="1"/>
      <c r="I171" s="1"/>
      <c r="J171" s="11"/>
      <c r="K171" s="1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</row>
    <row r="172" spans="1:155" ht="12.75">
      <c r="A172" s="1"/>
      <c r="B172" s="1"/>
      <c r="C172" s="1"/>
      <c r="D172" s="1"/>
      <c r="E172" s="1"/>
      <c r="F172" s="1"/>
      <c r="G172" s="1"/>
      <c r="H172" s="1"/>
      <c r="I172" s="1"/>
      <c r="J172" s="11"/>
      <c r="K172" s="1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</row>
    <row r="173" spans="1:155" ht="12.75">
      <c r="A173" s="1"/>
      <c r="B173" s="1"/>
      <c r="C173" s="1"/>
      <c r="D173" s="1"/>
      <c r="E173" s="1"/>
      <c r="F173" s="1"/>
      <c r="G173" s="1"/>
      <c r="H173" s="1"/>
      <c r="I173" s="1"/>
      <c r="J173" s="11"/>
      <c r="K173" s="1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</row>
    <row r="174" spans="1:155" ht="12.75">
      <c r="A174" s="1"/>
      <c r="B174" s="1"/>
      <c r="C174" s="1"/>
      <c r="D174" s="1"/>
      <c r="E174" s="1"/>
      <c r="F174" s="1"/>
      <c r="G174" s="1"/>
      <c r="H174" s="1"/>
      <c r="I174" s="1"/>
      <c r="J174" s="11"/>
      <c r="K174" s="1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:155" ht="12.75">
      <c r="A175" s="1"/>
      <c r="B175" s="1"/>
      <c r="C175" s="1"/>
      <c r="D175" s="1"/>
      <c r="E175" s="1"/>
      <c r="F175" s="1"/>
      <c r="G175" s="1"/>
      <c r="H175" s="1"/>
      <c r="I175" s="1"/>
      <c r="J175" s="11"/>
      <c r="K175" s="1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:155" ht="12.75">
      <c r="A176" s="1"/>
      <c r="B176" s="1"/>
      <c r="C176" s="1"/>
      <c r="D176" s="1"/>
      <c r="E176" s="1"/>
      <c r="F176" s="1"/>
      <c r="G176" s="1"/>
      <c r="H176" s="1"/>
      <c r="I176" s="1"/>
      <c r="J176" s="11"/>
      <c r="K176" s="1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:155" ht="12.75">
      <c r="A177" s="1"/>
      <c r="B177" s="1"/>
      <c r="C177" s="1"/>
      <c r="D177" s="1"/>
      <c r="E177" s="1"/>
      <c r="F177" s="1"/>
      <c r="G177" s="1"/>
      <c r="H177" s="1"/>
      <c r="I177" s="1"/>
      <c r="J177" s="11"/>
      <c r="K177" s="1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5" ht="12.75">
      <c r="A178" s="1"/>
      <c r="B178" s="1"/>
      <c r="C178" s="1"/>
      <c r="D178" s="1"/>
      <c r="E178" s="1"/>
      <c r="F178" s="1"/>
      <c r="G178" s="1"/>
      <c r="H178" s="1"/>
      <c r="I178" s="1"/>
      <c r="J178" s="11"/>
      <c r="K178" s="1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:155" ht="12.75">
      <c r="A179" s="1"/>
      <c r="B179" s="1"/>
      <c r="C179" s="1"/>
      <c r="D179" s="1"/>
      <c r="E179" s="1"/>
      <c r="F179" s="1"/>
      <c r="G179" s="1"/>
      <c r="H179" s="1"/>
      <c r="I179" s="1"/>
      <c r="J179" s="11"/>
      <c r="K179" s="1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:155" ht="12.75">
      <c r="A180" s="1"/>
      <c r="B180" s="1"/>
      <c r="C180" s="1"/>
      <c r="D180" s="1"/>
      <c r="E180" s="1"/>
      <c r="F180" s="1"/>
      <c r="G180" s="1"/>
      <c r="H180" s="1"/>
      <c r="I180" s="1"/>
      <c r="J180" s="11"/>
      <c r="K180" s="1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:155" ht="12.75">
      <c r="A181" s="1"/>
      <c r="B181" s="1"/>
      <c r="C181" s="1"/>
      <c r="D181" s="1"/>
      <c r="E181" s="1"/>
      <c r="F181" s="1"/>
      <c r="G181" s="1"/>
      <c r="H181" s="1"/>
      <c r="I181" s="1"/>
      <c r="J181" s="11"/>
      <c r="K181" s="1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:155" ht="12.75">
      <c r="A182" s="1"/>
      <c r="B182" s="1"/>
      <c r="C182" s="1"/>
      <c r="D182" s="1"/>
      <c r="E182" s="1"/>
      <c r="F182" s="1"/>
      <c r="G182" s="1"/>
      <c r="H182" s="1"/>
      <c r="I182" s="1"/>
      <c r="J182" s="11"/>
      <c r="K182" s="1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:155" ht="12.75">
      <c r="A183" s="1"/>
      <c r="B183" s="1"/>
      <c r="C183" s="1"/>
      <c r="D183" s="1"/>
      <c r="E183" s="1"/>
      <c r="F183" s="1"/>
      <c r="G183" s="1"/>
      <c r="H183" s="1"/>
      <c r="I183" s="1"/>
      <c r="J183" s="11"/>
      <c r="K183" s="1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:155" ht="12.75">
      <c r="A184" s="1"/>
      <c r="B184" s="1"/>
      <c r="C184" s="1"/>
      <c r="D184" s="1"/>
      <c r="E184" s="1"/>
      <c r="F184" s="1"/>
      <c r="G184" s="1"/>
      <c r="H184" s="1"/>
      <c r="I184" s="1"/>
      <c r="J184" s="11"/>
      <c r="K184" s="1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:155" ht="12.75">
      <c r="A185" s="1"/>
      <c r="B185" s="1"/>
      <c r="C185" s="1"/>
      <c r="D185" s="1"/>
      <c r="E185" s="1"/>
      <c r="F185" s="1"/>
      <c r="G185" s="1"/>
      <c r="H185" s="1"/>
      <c r="I185" s="1"/>
      <c r="J185" s="11"/>
      <c r="K185" s="1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:155" ht="12.75">
      <c r="A186" s="1"/>
      <c r="B186" s="1"/>
      <c r="C186" s="1"/>
      <c r="D186" s="1"/>
      <c r="E186" s="1"/>
      <c r="F186" s="1"/>
      <c r="G186" s="1"/>
      <c r="H186" s="1"/>
      <c r="I186" s="1"/>
      <c r="J186" s="11"/>
      <c r="K186" s="1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:155" ht="12.75">
      <c r="A187" s="1"/>
      <c r="B187" s="1"/>
      <c r="C187" s="1"/>
      <c r="D187" s="1"/>
      <c r="E187" s="1"/>
      <c r="F187" s="1"/>
      <c r="G187" s="1"/>
      <c r="H187" s="1"/>
      <c r="I187" s="1"/>
      <c r="J187" s="11"/>
      <c r="K187" s="1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:155" ht="12.75">
      <c r="A188" s="1"/>
      <c r="B188" s="1"/>
      <c r="C188" s="1"/>
      <c r="D188" s="1"/>
      <c r="E188" s="1"/>
      <c r="F188" s="1"/>
      <c r="G188" s="1"/>
      <c r="H188" s="1"/>
      <c r="I188" s="1"/>
      <c r="J188" s="11"/>
      <c r="K188" s="1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:155" ht="12.75">
      <c r="A189" s="1"/>
      <c r="B189" s="1"/>
      <c r="C189" s="1"/>
      <c r="D189" s="1"/>
      <c r="E189" s="1"/>
      <c r="F189" s="1"/>
      <c r="G189" s="1"/>
      <c r="H189" s="1"/>
      <c r="I189" s="1"/>
      <c r="J189" s="11"/>
      <c r="K189" s="1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:155" ht="12.75">
      <c r="A190" s="1"/>
      <c r="B190" s="1"/>
      <c r="C190" s="1"/>
      <c r="D190" s="1"/>
      <c r="E190" s="1"/>
      <c r="F190" s="1"/>
      <c r="G190" s="1"/>
      <c r="H190" s="1"/>
      <c r="I190" s="1"/>
      <c r="J190" s="11"/>
      <c r="K190" s="1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:155" ht="12.75">
      <c r="A191" s="1"/>
      <c r="B191" s="1"/>
      <c r="C191" s="1"/>
      <c r="D191" s="1"/>
      <c r="E191" s="1"/>
      <c r="F191" s="1"/>
      <c r="G191" s="1"/>
      <c r="H191" s="1"/>
      <c r="I191" s="1"/>
      <c r="J191" s="11"/>
      <c r="K191" s="1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:155" ht="12.75">
      <c r="A192" s="1"/>
      <c r="B192" s="1"/>
      <c r="C192" s="1"/>
      <c r="D192" s="1"/>
      <c r="E192" s="1"/>
      <c r="F192" s="1"/>
      <c r="G192" s="1"/>
      <c r="H192" s="1"/>
      <c r="I192" s="1"/>
      <c r="J192" s="11"/>
      <c r="K192" s="1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:155" ht="12.75">
      <c r="A193" s="1"/>
      <c r="B193" s="1"/>
      <c r="C193" s="1"/>
      <c r="D193" s="1"/>
      <c r="E193" s="1"/>
      <c r="F193" s="1"/>
      <c r="G193" s="1"/>
      <c r="H193" s="1"/>
      <c r="I193" s="1"/>
      <c r="J193" s="11"/>
      <c r="K193" s="1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:155" ht="12.75">
      <c r="A194" s="1"/>
      <c r="B194" s="1"/>
      <c r="C194" s="1"/>
      <c r="D194" s="1"/>
      <c r="E194" s="1"/>
      <c r="F194" s="1"/>
      <c r="G194" s="1"/>
      <c r="H194" s="1"/>
      <c r="I194" s="1"/>
      <c r="J194" s="11"/>
      <c r="K194" s="1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:155" ht="12.75">
      <c r="A195" s="1"/>
      <c r="B195" s="1"/>
      <c r="C195" s="1"/>
      <c r="D195" s="1"/>
      <c r="E195" s="1"/>
      <c r="F195" s="1"/>
      <c r="G195" s="1"/>
      <c r="H195" s="1"/>
      <c r="I195" s="1"/>
      <c r="J195" s="11"/>
      <c r="K195" s="1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:155" ht="12.75">
      <c r="A196" s="1"/>
      <c r="B196" s="1"/>
      <c r="C196" s="1"/>
      <c r="D196" s="1"/>
      <c r="E196" s="1"/>
      <c r="F196" s="1"/>
      <c r="G196" s="1"/>
      <c r="H196" s="1"/>
      <c r="I196" s="1"/>
      <c r="J196" s="11"/>
      <c r="K196" s="1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:155" ht="12.75">
      <c r="A197" s="1"/>
      <c r="B197" s="1"/>
      <c r="C197" s="1"/>
      <c r="D197" s="1"/>
      <c r="E197" s="1"/>
      <c r="F197" s="1"/>
      <c r="G197" s="1"/>
      <c r="H197" s="1"/>
      <c r="I197" s="1"/>
      <c r="J197" s="11"/>
      <c r="K197" s="1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:155" ht="12.75">
      <c r="A198" s="1"/>
      <c r="B198" s="1"/>
      <c r="C198" s="1"/>
      <c r="D198" s="1"/>
      <c r="E198" s="1"/>
      <c r="F198" s="1"/>
      <c r="G198" s="1"/>
      <c r="H198" s="1"/>
      <c r="I198" s="1"/>
      <c r="J198" s="11"/>
      <c r="K198" s="1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:155" ht="12.75">
      <c r="A199" s="1"/>
      <c r="B199" s="1"/>
      <c r="C199" s="1"/>
      <c r="D199" s="1"/>
      <c r="E199" s="1"/>
      <c r="F199" s="1"/>
      <c r="G199" s="1"/>
      <c r="H199" s="1"/>
      <c r="I199" s="1"/>
      <c r="J199" s="11"/>
      <c r="K199" s="1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:155" ht="12.75">
      <c r="A200" s="1"/>
      <c r="B200" s="1"/>
      <c r="C200" s="1"/>
      <c r="D200" s="1"/>
      <c r="E200" s="1"/>
      <c r="F200" s="1"/>
      <c r="G200" s="1"/>
      <c r="H200" s="1"/>
      <c r="I200" s="1"/>
      <c r="J200" s="11"/>
      <c r="K200" s="1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:155" ht="12.75">
      <c r="A201" s="1"/>
      <c r="B201" s="1"/>
      <c r="C201" s="1"/>
      <c r="D201" s="1"/>
      <c r="E201" s="1"/>
      <c r="F201" s="1"/>
      <c r="G201" s="1"/>
      <c r="H201" s="1"/>
      <c r="I201" s="1"/>
      <c r="J201" s="11"/>
      <c r="K201" s="1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:155" ht="12.75">
      <c r="A202" s="1"/>
      <c r="B202" s="1"/>
      <c r="C202" s="1"/>
      <c r="D202" s="1"/>
      <c r="E202" s="1"/>
      <c r="F202" s="1"/>
      <c r="G202" s="1"/>
      <c r="H202" s="1"/>
      <c r="I202" s="1"/>
      <c r="J202" s="11"/>
      <c r="K202" s="1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:155" ht="12.75">
      <c r="A203" s="1"/>
      <c r="B203" s="1"/>
      <c r="C203" s="1"/>
      <c r="D203" s="1"/>
      <c r="E203" s="1"/>
      <c r="F203" s="1"/>
      <c r="G203" s="1"/>
      <c r="H203" s="1"/>
      <c r="I203" s="1"/>
      <c r="J203" s="11"/>
      <c r="K203" s="1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:155" ht="12.75">
      <c r="A204" s="1"/>
      <c r="B204" s="1"/>
      <c r="C204" s="1"/>
      <c r="D204" s="1"/>
      <c r="E204" s="1"/>
      <c r="F204" s="1"/>
      <c r="G204" s="1"/>
      <c r="H204" s="1"/>
      <c r="I204" s="1"/>
      <c r="J204" s="11"/>
      <c r="K204" s="1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:155" ht="12.75">
      <c r="A205" s="1"/>
      <c r="B205" s="1"/>
      <c r="C205" s="1"/>
      <c r="D205" s="1"/>
      <c r="E205" s="1"/>
      <c r="F205" s="1"/>
      <c r="G205" s="1"/>
      <c r="H205" s="1"/>
      <c r="I205" s="1"/>
      <c r="J205" s="11"/>
      <c r="K205" s="1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:155" ht="12.75">
      <c r="A206" s="1"/>
      <c r="B206" s="1"/>
      <c r="C206" s="1"/>
      <c r="D206" s="1"/>
      <c r="E206" s="1"/>
      <c r="F206" s="1"/>
      <c r="G206" s="1"/>
      <c r="H206" s="1"/>
      <c r="I206" s="1"/>
      <c r="J206" s="11"/>
      <c r="K206" s="1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:155" ht="12.75">
      <c r="A207" s="1"/>
      <c r="B207" s="1"/>
      <c r="C207" s="1"/>
      <c r="D207" s="1"/>
      <c r="E207" s="1"/>
      <c r="F207" s="1"/>
      <c r="G207" s="1"/>
      <c r="H207" s="1"/>
      <c r="I207" s="1"/>
      <c r="J207" s="11"/>
      <c r="K207" s="1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:155" ht="12.75">
      <c r="A208" s="1"/>
      <c r="B208" s="1"/>
      <c r="C208" s="1"/>
      <c r="D208" s="1"/>
      <c r="E208" s="1"/>
      <c r="F208" s="1"/>
      <c r="G208" s="1"/>
      <c r="H208" s="1"/>
      <c r="I208" s="1"/>
      <c r="J208" s="11"/>
      <c r="K208" s="1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:155" ht="12.75">
      <c r="A209" s="1"/>
      <c r="B209" s="1"/>
      <c r="C209" s="1"/>
      <c r="D209" s="1"/>
      <c r="E209" s="1"/>
      <c r="F209" s="1"/>
      <c r="G209" s="1"/>
      <c r="H209" s="1"/>
      <c r="I209" s="1"/>
      <c r="J209" s="11"/>
      <c r="K209" s="1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:155" ht="12.75">
      <c r="A210" s="1"/>
      <c r="B210" s="1"/>
      <c r="C210" s="1"/>
      <c r="D210" s="1"/>
      <c r="E210" s="1"/>
      <c r="F210" s="1"/>
      <c r="G210" s="1"/>
      <c r="H210" s="1"/>
      <c r="I210" s="1"/>
      <c r="J210" s="11"/>
      <c r="K210" s="1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:155" ht="12.75">
      <c r="A211" s="1"/>
      <c r="B211" s="1"/>
      <c r="C211" s="1"/>
      <c r="D211" s="1"/>
      <c r="E211" s="1"/>
      <c r="F211" s="1"/>
      <c r="G211" s="1"/>
      <c r="H211" s="1"/>
      <c r="I211" s="1"/>
      <c r="J211" s="11"/>
      <c r="K211" s="1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:155" ht="12.75">
      <c r="A212" s="1"/>
      <c r="B212" s="1"/>
      <c r="C212" s="1"/>
      <c r="D212" s="1"/>
      <c r="E212" s="1"/>
      <c r="F212" s="1"/>
      <c r="G212" s="1"/>
      <c r="H212" s="1"/>
      <c r="I212" s="1"/>
      <c r="J212" s="11"/>
      <c r="K212" s="1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:155" ht="12.75">
      <c r="A213" s="1"/>
      <c r="B213" s="1"/>
      <c r="C213" s="1"/>
      <c r="D213" s="1"/>
      <c r="E213" s="1"/>
      <c r="F213" s="1"/>
      <c r="G213" s="1"/>
      <c r="H213" s="1"/>
      <c r="I213" s="1"/>
      <c r="J213" s="11"/>
      <c r="K213" s="1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:155" ht="12.75">
      <c r="A214" s="1"/>
      <c r="B214" s="1"/>
      <c r="C214" s="1"/>
      <c r="D214" s="1"/>
      <c r="E214" s="1"/>
      <c r="F214" s="1"/>
      <c r="G214" s="1"/>
      <c r="H214" s="1"/>
      <c r="I214" s="1"/>
      <c r="J214" s="11"/>
      <c r="K214" s="1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:155" ht="12.75">
      <c r="A215" s="1"/>
      <c r="B215" s="1"/>
      <c r="C215" s="1"/>
      <c r="D215" s="1"/>
      <c r="E215" s="1"/>
      <c r="F215" s="1"/>
      <c r="G215" s="1"/>
      <c r="H215" s="1"/>
      <c r="I215" s="1"/>
      <c r="J215" s="11"/>
      <c r="K215" s="1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:155" ht="12.75">
      <c r="A216" s="1"/>
      <c r="B216" s="1"/>
      <c r="C216" s="1"/>
      <c r="D216" s="1"/>
      <c r="E216" s="1"/>
      <c r="F216" s="1"/>
      <c r="G216" s="1"/>
      <c r="H216" s="1"/>
      <c r="I216" s="1"/>
      <c r="J216" s="11"/>
      <c r="K216" s="1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:155" ht="12.75">
      <c r="A217" s="1"/>
      <c r="B217" s="1"/>
      <c r="C217" s="1"/>
      <c r="D217" s="1"/>
      <c r="E217" s="1"/>
      <c r="F217" s="1"/>
      <c r="G217" s="1"/>
      <c r="H217" s="1"/>
      <c r="I217" s="1"/>
      <c r="J217" s="11"/>
      <c r="K217" s="1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:155" ht="12.75">
      <c r="A218" s="1"/>
      <c r="B218" s="1"/>
      <c r="C218" s="1"/>
      <c r="D218" s="1"/>
      <c r="E218" s="1"/>
      <c r="F218" s="1"/>
      <c r="G218" s="1"/>
      <c r="H218" s="1"/>
      <c r="I218" s="1"/>
      <c r="J218" s="11"/>
      <c r="K218" s="1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:155" ht="12.75">
      <c r="A219" s="1"/>
      <c r="B219" s="1"/>
      <c r="C219" s="1"/>
      <c r="D219" s="1"/>
      <c r="E219" s="1"/>
      <c r="F219" s="1"/>
      <c r="G219" s="1"/>
      <c r="H219" s="1"/>
      <c r="I219" s="1"/>
      <c r="J219" s="11"/>
      <c r="K219" s="1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:155" ht="12.75">
      <c r="A220" s="1"/>
      <c r="B220" s="1"/>
      <c r="C220" s="1"/>
      <c r="D220" s="1"/>
      <c r="E220" s="1"/>
      <c r="F220" s="1"/>
      <c r="G220" s="1"/>
      <c r="H220" s="1"/>
      <c r="I220" s="1"/>
      <c r="J220" s="11"/>
      <c r="K220" s="1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:155" ht="12.75">
      <c r="A221" s="1"/>
      <c r="B221" s="1"/>
      <c r="C221" s="1"/>
      <c r="D221" s="1"/>
      <c r="E221" s="1"/>
      <c r="F221" s="1"/>
      <c r="G221" s="1"/>
      <c r="H221" s="1"/>
      <c r="I221" s="1"/>
      <c r="J221" s="11"/>
      <c r="K221" s="1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:155" ht="12.75">
      <c r="A222" s="1"/>
      <c r="B222" s="1"/>
      <c r="C222" s="1"/>
      <c r="D222" s="1"/>
      <c r="E222" s="1"/>
      <c r="F222" s="1"/>
      <c r="G222" s="1"/>
      <c r="H222" s="1"/>
      <c r="I222" s="1"/>
      <c r="J222" s="11"/>
      <c r="K222" s="1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:155" ht="12.75">
      <c r="A223" s="1"/>
      <c r="B223" s="1"/>
      <c r="C223" s="1"/>
      <c r="D223" s="1"/>
      <c r="E223" s="1"/>
      <c r="F223" s="1"/>
      <c r="G223" s="1"/>
      <c r="H223" s="1"/>
      <c r="I223" s="1"/>
      <c r="J223" s="11"/>
      <c r="K223" s="1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:155" ht="12.75">
      <c r="A224" s="1"/>
      <c r="B224" s="1"/>
      <c r="C224" s="1"/>
      <c r="D224" s="1"/>
      <c r="E224" s="1"/>
      <c r="F224" s="1"/>
      <c r="G224" s="1"/>
      <c r="H224" s="1"/>
      <c r="I224" s="1"/>
      <c r="J224" s="11"/>
      <c r="K224" s="1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:155" ht="12.75">
      <c r="A225" s="1"/>
      <c r="B225" s="1"/>
      <c r="C225" s="1"/>
      <c r="D225" s="1"/>
      <c r="E225" s="1"/>
      <c r="F225" s="1"/>
      <c r="G225" s="1"/>
      <c r="H225" s="1"/>
      <c r="I225" s="1"/>
      <c r="J225" s="11"/>
      <c r="K225" s="1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:155" ht="12.75">
      <c r="A226" s="1"/>
      <c r="B226" s="1"/>
      <c r="C226" s="1"/>
      <c r="D226" s="1"/>
      <c r="E226" s="1"/>
      <c r="F226" s="1"/>
      <c r="G226" s="1"/>
      <c r="H226" s="1"/>
      <c r="I226" s="1"/>
      <c r="J226" s="11"/>
      <c r="K226" s="1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:155" ht="12.75">
      <c r="A227" s="1"/>
      <c r="B227" s="1"/>
      <c r="C227" s="1"/>
      <c r="D227" s="1"/>
      <c r="E227" s="1"/>
      <c r="F227" s="1"/>
      <c r="G227" s="1"/>
      <c r="H227" s="1"/>
      <c r="I227" s="1"/>
      <c r="J227" s="11"/>
      <c r="K227" s="1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:155" ht="12.75">
      <c r="A228" s="1"/>
      <c r="B228" s="1"/>
      <c r="C228" s="1"/>
      <c r="D228" s="1"/>
      <c r="E228" s="1"/>
      <c r="F228" s="1"/>
      <c r="G228" s="1"/>
      <c r="H228" s="1"/>
      <c r="I228" s="1"/>
      <c r="J228" s="11"/>
      <c r="K228" s="1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:155" ht="12.75">
      <c r="A229" s="1"/>
      <c r="B229" s="1"/>
      <c r="C229" s="1"/>
      <c r="D229" s="1"/>
      <c r="E229" s="1"/>
      <c r="F229" s="1"/>
      <c r="G229" s="1"/>
      <c r="H229" s="1"/>
      <c r="I229" s="1"/>
      <c r="J229" s="11"/>
      <c r="K229" s="1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:155" ht="12.75">
      <c r="A230" s="1"/>
      <c r="B230" s="1"/>
      <c r="C230" s="1"/>
      <c r="D230" s="1"/>
      <c r="E230" s="1"/>
      <c r="F230" s="1"/>
      <c r="G230" s="1"/>
      <c r="H230" s="1"/>
      <c r="I230" s="1"/>
      <c r="J230" s="11"/>
      <c r="K230" s="1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</row>
    <row r="231" spans="1:155" ht="12.75">
      <c r="A231" s="1"/>
      <c r="B231" s="1"/>
      <c r="C231" s="1"/>
      <c r="D231" s="1"/>
      <c r="E231" s="1"/>
      <c r="F231" s="1"/>
      <c r="G231" s="1"/>
      <c r="H231" s="1"/>
      <c r="I231" s="1"/>
      <c r="J231" s="11"/>
      <c r="K231" s="1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</row>
    <row r="232" spans="1:155" ht="12.75">
      <c r="A232" s="1"/>
      <c r="B232" s="1"/>
      <c r="C232" s="1"/>
      <c r="D232" s="1"/>
      <c r="E232" s="1"/>
      <c r="F232" s="1"/>
      <c r="G232" s="1"/>
      <c r="H232" s="1"/>
      <c r="I232" s="1"/>
      <c r="J232" s="11"/>
      <c r="K232" s="1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</row>
    <row r="233" spans="1:155" ht="12.75">
      <c r="A233" s="1"/>
      <c r="B233" s="1"/>
      <c r="C233" s="1"/>
      <c r="D233" s="1"/>
      <c r="E233" s="1"/>
      <c r="F233" s="1"/>
      <c r="G233" s="1"/>
      <c r="H233" s="1"/>
      <c r="I233" s="1"/>
      <c r="J233" s="11"/>
      <c r="K233" s="1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</row>
    <row r="234" spans="1:155" ht="12.75">
      <c r="A234" s="1"/>
      <c r="B234" s="1"/>
      <c r="C234" s="1"/>
      <c r="D234" s="1"/>
      <c r="E234" s="1"/>
      <c r="F234" s="1"/>
      <c r="G234" s="1"/>
      <c r="H234" s="1"/>
      <c r="I234" s="1"/>
      <c r="J234" s="11"/>
      <c r="K234" s="1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</row>
    <row r="235" spans="1:155" ht="12.75">
      <c r="A235" s="1"/>
      <c r="B235" s="1"/>
      <c r="C235" s="1"/>
      <c r="D235" s="1"/>
      <c r="E235" s="1"/>
      <c r="F235" s="1"/>
      <c r="G235" s="1"/>
      <c r="H235" s="1"/>
      <c r="I235" s="1"/>
      <c r="J235" s="11"/>
      <c r="K235" s="1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</row>
    <row r="236" spans="1:155" ht="12.75">
      <c r="A236" s="1"/>
      <c r="B236" s="1"/>
      <c r="C236" s="1"/>
      <c r="D236" s="1"/>
      <c r="E236" s="1"/>
      <c r="F236" s="1"/>
      <c r="G236" s="1"/>
      <c r="H236" s="1"/>
      <c r="I236" s="1"/>
      <c r="J236" s="11"/>
      <c r="K236" s="1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</row>
    <row r="237" spans="1:155" ht="12.75">
      <c r="A237" s="1"/>
      <c r="B237" s="1"/>
      <c r="C237" s="1"/>
      <c r="D237" s="1"/>
      <c r="E237" s="1"/>
      <c r="F237" s="1"/>
      <c r="G237" s="1"/>
      <c r="H237" s="1"/>
      <c r="I237" s="1"/>
      <c r="J237" s="11"/>
      <c r="K237" s="1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1:155" ht="12.75">
      <c r="A238" s="1"/>
      <c r="B238" s="1"/>
      <c r="C238" s="1"/>
      <c r="D238" s="1"/>
      <c r="E238" s="1"/>
      <c r="F238" s="1"/>
      <c r="G238" s="1"/>
      <c r="H238" s="1"/>
      <c r="I238" s="1"/>
      <c r="J238" s="11"/>
      <c r="K238" s="1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</row>
    <row r="239" spans="1:155" ht="12.75">
      <c r="A239" s="1"/>
      <c r="B239" s="1"/>
      <c r="C239" s="1"/>
      <c r="D239" s="1"/>
      <c r="E239" s="1"/>
      <c r="F239" s="1"/>
      <c r="G239" s="1"/>
      <c r="H239" s="1"/>
      <c r="I239" s="1"/>
      <c r="J239" s="11"/>
      <c r="K239" s="1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</row>
    <row r="240" spans="1:155" ht="12.75">
      <c r="A240" s="1"/>
      <c r="B240" s="1"/>
      <c r="C240" s="1"/>
      <c r="D240" s="1"/>
      <c r="E240" s="1"/>
      <c r="F240" s="1"/>
      <c r="G240" s="1"/>
      <c r="H240" s="1"/>
      <c r="I240" s="1"/>
      <c r="J240" s="11"/>
      <c r="K240" s="1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</row>
    <row r="241" spans="1:155" ht="12.75">
      <c r="A241" s="1"/>
      <c r="B241" s="1"/>
      <c r="C241" s="1"/>
      <c r="D241" s="1"/>
      <c r="E241" s="1"/>
      <c r="F241" s="1"/>
      <c r="G241" s="1"/>
      <c r="H241" s="1"/>
      <c r="I241" s="1"/>
      <c r="J241" s="11"/>
      <c r="K241" s="1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</row>
    <row r="242" spans="1:155" ht="12.75">
      <c r="A242" s="1"/>
      <c r="B242" s="1"/>
      <c r="C242" s="1"/>
      <c r="D242" s="1"/>
      <c r="E242" s="1"/>
      <c r="F242" s="1"/>
      <c r="G242" s="1"/>
      <c r="H242" s="1"/>
      <c r="I242" s="1"/>
      <c r="J242" s="11"/>
      <c r="K242" s="1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</row>
    <row r="243" spans="1:155" ht="12.75">
      <c r="A243" s="1"/>
      <c r="B243" s="1"/>
      <c r="C243" s="1"/>
      <c r="D243" s="1"/>
      <c r="E243" s="1"/>
      <c r="F243" s="1"/>
      <c r="G243" s="1"/>
      <c r="H243" s="1"/>
      <c r="I243" s="1"/>
      <c r="J243" s="11"/>
      <c r="K243" s="1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</row>
    <row r="244" spans="1:155" ht="12.75">
      <c r="A244" s="1"/>
      <c r="B244" s="1"/>
      <c r="C244" s="1"/>
      <c r="D244" s="1"/>
      <c r="E244" s="1"/>
      <c r="F244" s="1"/>
      <c r="G244" s="1"/>
      <c r="H244" s="1"/>
      <c r="I244" s="1"/>
      <c r="J244" s="11"/>
      <c r="K244" s="1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</row>
    <row r="245" spans="1:155" ht="12.75">
      <c r="A245" s="1"/>
      <c r="B245" s="1"/>
      <c r="C245" s="1"/>
      <c r="D245" s="1"/>
      <c r="E245" s="1"/>
      <c r="F245" s="1"/>
      <c r="G245" s="1"/>
      <c r="H245" s="1"/>
      <c r="I245" s="1"/>
      <c r="J245" s="11"/>
      <c r="K245" s="1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</row>
    <row r="246" spans="1:155" ht="12.75">
      <c r="A246" s="1"/>
      <c r="B246" s="1"/>
      <c r="C246" s="1"/>
      <c r="D246" s="1"/>
      <c r="E246" s="1"/>
      <c r="F246" s="1"/>
      <c r="G246" s="1"/>
      <c r="H246" s="1"/>
      <c r="I246" s="1"/>
      <c r="J246" s="11"/>
      <c r="K246" s="1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</row>
    <row r="247" spans="1:155" ht="12.75">
      <c r="A247" s="1"/>
      <c r="B247" s="1"/>
      <c r="C247" s="1"/>
      <c r="D247" s="1"/>
      <c r="E247" s="1"/>
      <c r="F247" s="1"/>
      <c r="G247" s="1"/>
      <c r="H247" s="1"/>
      <c r="I247" s="1"/>
      <c r="J247" s="11"/>
      <c r="K247" s="1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</row>
    <row r="248" spans="1:155" ht="12.75">
      <c r="A248" s="1"/>
      <c r="B248" s="1"/>
      <c r="C248" s="1"/>
      <c r="D248" s="1"/>
      <c r="E248" s="1"/>
      <c r="F248" s="1"/>
      <c r="G248" s="1"/>
      <c r="H248" s="1"/>
      <c r="I248" s="1"/>
      <c r="J248" s="11"/>
      <c r="K248" s="1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</row>
    <row r="249" spans="1:155" ht="12.75">
      <c r="A249" s="1"/>
      <c r="B249" s="1"/>
      <c r="C249" s="1"/>
      <c r="D249" s="1"/>
      <c r="E249" s="1"/>
      <c r="F249" s="1"/>
      <c r="G249" s="1"/>
      <c r="H249" s="1"/>
      <c r="I249" s="1"/>
      <c r="J249" s="11"/>
      <c r="K249" s="1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</row>
    <row r="250" spans="1:155" ht="12.75">
      <c r="A250" s="1"/>
      <c r="B250" s="1"/>
      <c r="C250" s="1"/>
      <c r="D250" s="1"/>
      <c r="E250" s="1"/>
      <c r="F250" s="1"/>
      <c r="G250" s="1"/>
      <c r="H250" s="1"/>
      <c r="I250" s="1"/>
      <c r="J250" s="11"/>
      <c r="K250" s="1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</row>
    <row r="251" spans="1:155" ht="12.75">
      <c r="A251" s="1"/>
      <c r="B251" s="1"/>
      <c r="C251" s="1"/>
      <c r="D251" s="1"/>
      <c r="E251" s="1"/>
      <c r="F251" s="1"/>
      <c r="G251" s="1"/>
      <c r="H251" s="1"/>
      <c r="I251" s="1"/>
      <c r="J251" s="11"/>
      <c r="K251" s="1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</row>
    <row r="252" spans="1:155" ht="12.75">
      <c r="A252" s="1"/>
      <c r="B252" s="1"/>
      <c r="C252" s="1"/>
      <c r="D252" s="1"/>
      <c r="E252" s="1"/>
      <c r="F252" s="1"/>
      <c r="G252" s="1"/>
      <c r="H252" s="1"/>
      <c r="I252" s="1"/>
      <c r="J252" s="11"/>
      <c r="K252" s="1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</row>
    <row r="253" spans="1:155" ht="12.75">
      <c r="A253" s="1"/>
      <c r="B253" s="1"/>
      <c r="C253" s="1"/>
      <c r="D253" s="1"/>
      <c r="E253" s="1"/>
      <c r="F253" s="1"/>
      <c r="G253" s="1"/>
      <c r="H253" s="1"/>
      <c r="I253" s="1"/>
      <c r="J253" s="11"/>
      <c r="K253" s="1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</row>
    <row r="254" spans="1:155" ht="12.75">
      <c r="A254" s="1"/>
      <c r="B254" s="1"/>
      <c r="C254" s="1"/>
      <c r="D254" s="1"/>
      <c r="E254" s="1"/>
      <c r="F254" s="1"/>
      <c r="G254" s="1"/>
      <c r="H254" s="1"/>
      <c r="I254" s="1"/>
      <c r="J254" s="11"/>
      <c r="K254" s="1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</row>
    <row r="255" spans="1:155" ht="12.75">
      <c r="A255" s="1"/>
      <c r="B255" s="1"/>
      <c r="C255" s="1"/>
      <c r="D255" s="1"/>
      <c r="E255" s="1"/>
      <c r="F255" s="1"/>
      <c r="G255" s="1"/>
      <c r="H255" s="1"/>
      <c r="I255" s="1"/>
      <c r="J255" s="11"/>
      <c r="K255" s="1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</row>
    <row r="256" spans="1:155" ht="12.75">
      <c r="A256" s="1"/>
      <c r="B256" s="1"/>
      <c r="C256" s="1"/>
      <c r="D256" s="1"/>
      <c r="E256" s="1"/>
      <c r="F256" s="1"/>
      <c r="G256" s="1"/>
      <c r="H256" s="1"/>
      <c r="I256" s="1"/>
      <c r="J256" s="11"/>
      <c r="K256" s="1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</row>
    <row r="257" spans="1:155" ht="12.75">
      <c r="A257" s="1"/>
      <c r="B257" s="1"/>
      <c r="C257" s="1"/>
      <c r="D257" s="1"/>
      <c r="E257" s="1"/>
      <c r="F257" s="1"/>
      <c r="G257" s="1"/>
      <c r="H257" s="1"/>
      <c r="I257" s="1"/>
      <c r="J257" s="11"/>
      <c r="K257" s="1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1:155" ht="12.75">
      <c r="A258" s="1"/>
      <c r="B258" s="1"/>
      <c r="C258" s="1"/>
      <c r="D258" s="1"/>
      <c r="E258" s="1"/>
      <c r="F258" s="1"/>
      <c r="G258" s="1"/>
      <c r="H258" s="1"/>
      <c r="I258" s="1"/>
      <c r="J258" s="11"/>
      <c r="K258" s="1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</row>
    <row r="259" spans="1:155" ht="12.75">
      <c r="A259" s="1"/>
      <c r="B259" s="1"/>
      <c r="C259" s="1"/>
      <c r="D259" s="1"/>
      <c r="E259" s="1"/>
      <c r="F259" s="1"/>
      <c r="G259" s="1"/>
      <c r="H259" s="1"/>
      <c r="I259" s="1"/>
      <c r="J259" s="11"/>
      <c r="K259" s="1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</row>
    <row r="260" spans="1:155" ht="12.75">
      <c r="A260" s="1"/>
      <c r="B260" s="1"/>
      <c r="C260" s="1"/>
      <c r="D260" s="1"/>
      <c r="E260" s="1"/>
      <c r="F260" s="1"/>
      <c r="G260" s="1"/>
      <c r="H260" s="1"/>
      <c r="I260" s="1"/>
      <c r="J260" s="11"/>
      <c r="K260" s="1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</row>
    <row r="261" spans="1:155" ht="12.75">
      <c r="A261" s="1"/>
      <c r="B261" s="1"/>
      <c r="C261" s="1"/>
      <c r="D261" s="1"/>
      <c r="E261" s="1"/>
      <c r="F261" s="1"/>
      <c r="G261" s="1"/>
      <c r="H261" s="1"/>
      <c r="I261" s="1"/>
      <c r="J261" s="11"/>
      <c r="K261" s="1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</row>
    <row r="262" spans="1:155" ht="12.75">
      <c r="A262" s="1"/>
      <c r="B262" s="1"/>
      <c r="C262" s="1"/>
      <c r="D262" s="1"/>
      <c r="E262" s="1"/>
      <c r="F262" s="1"/>
      <c r="G262" s="1"/>
      <c r="H262" s="1"/>
      <c r="I262" s="1"/>
      <c r="J262" s="11"/>
      <c r="K262" s="1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</row>
    <row r="263" spans="1:155" ht="12.75">
      <c r="A263" s="1"/>
      <c r="B263" s="1"/>
      <c r="C263" s="1"/>
      <c r="D263" s="1"/>
      <c r="E263" s="1"/>
      <c r="F263" s="1"/>
      <c r="G263" s="1"/>
      <c r="H263" s="1"/>
      <c r="I263" s="1"/>
      <c r="J263" s="11"/>
      <c r="K263" s="1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</row>
    <row r="264" spans="1:155" ht="12.75">
      <c r="A264" s="1"/>
      <c r="B264" s="1"/>
      <c r="C264" s="1"/>
      <c r="D264" s="1"/>
      <c r="E264" s="1"/>
      <c r="F264" s="1"/>
      <c r="G264" s="1"/>
      <c r="H264" s="1"/>
      <c r="I264" s="1"/>
      <c r="J264" s="11"/>
      <c r="K264" s="1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</row>
    <row r="265" spans="1:155" ht="12.75">
      <c r="A265" s="1"/>
      <c r="B265" s="1"/>
      <c r="C265" s="1"/>
      <c r="D265" s="1"/>
      <c r="E265" s="1"/>
      <c r="F265" s="1"/>
      <c r="G265" s="1"/>
      <c r="H265" s="1"/>
      <c r="I265" s="1"/>
      <c r="J265" s="11"/>
      <c r="K265" s="1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</row>
    <row r="266" spans="1:155" ht="12.75">
      <c r="A266" s="1"/>
      <c r="B266" s="1"/>
      <c r="C266" s="1"/>
      <c r="D266" s="1"/>
      <c r="E266" s="1"/>
      <c r="F266" s="1"/>
      <c r="G266" s="1"/>
      <c r="H266" s="1"/>
      <c r="I266" s="1"/>
      <c r="J266" s="11"/>
      <c r="K266" s="1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</row>
    <row r="267" spans="1:155" ht="12.75">
      <c r="A267" s="1"/>
      <c r="B267" s="1"/>
      <c r="C267" s="1"/>
      <c r="D267" s="1"/>
      <c r="E267" s="1"/>
      <c r="F267" s="1"/>
      <c r="G267" s="1"/>
      <c r="H267" s="1"/>
      <c r="I267" s="1"/>
      <c r="J267" s="11"/>
      <c r="K267" s="1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</row>
    <row r="268" spans="1:155" ht="12.75">
      <c r="A268" s="1"/>
      <c r="B268" s="1"/>
      <c r="C268" s="1"/>
      <c r="D268" s="1"/>
      <c r="E268" s="1"/>
      <c r="F268" s="1"/>
      <c r="G268" s="1"/>
      <c r="H268" s="1"/>
      <c r="I268" s="1"/>
      <c r="J268" s="11"/>
      <c r="K268" s="1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</row>
    <row r="269" spans="1:155" ht="12.75">
      <c r="A269" s="1"/>
      <c r="B269" s="1"/>
      <c r="C269" s="1"/>
      <c r="D269" s="1"/>
      <c r="E269" s="1"/>
      <c r="F269" s="1"/>
      <c r="G269" s="1"/>
      <c r="H269" s="1"/>
      <c r="I269" s="1"/>
      <c r="J269" s="11"/>
      <c r="K269" s="1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</row>
    <row r="270" spans="1:155" ht="12.75">
      <c r="A270" s="1"/>
      <c r="B270" s="1"/>
      <c r="C270" s="1"/>
      <c r="D270" s="1"/>
      <c r="E270" s="1"/>
      <c r="F270" s="1"/>
      <c r="G270" s="1"/>
      <c r="H270" s="1"/>
      <c r="I270" s="1"/>
      <c r="J270" s="11"/>
      <c r="K270" s="1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</row>
    <row r="271" spans="1:155" ht="12.75">
      <c r="A271" s="1"/>
      <c r="B271" s="1"/>
      <c r="C271" s="1"/>
      <c r="D271" s="1"/>
      <c r="E271" s="1"/>
      <c r="F271" s="1"/>
      <c r="G271" s="1"/>
      <c r="H271" s="1"/>
      <c r="I271" s="1"/>
      <c r="J271" s="11"/>
      <c r="K271" s="1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</row>
    <row r="272" spans="1:155" ht="12.75">
      <c r="A272" s="1"/>
      <c r="B272" s="1"/>
      <c r="C272" s="1"/>
      <c r="D272" s="1"/>
      <c r="E272" s="1"/>
      <c r="F272" s="1"/>
      <c r="G272" s="1"/>
      <c r="H272" s="1"/>
      <c r="I272" s="1"/>
      <c r="J272" s="11"/>
      <c r="K272" s="1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</row>
    <row r="273" spans="1:155" ht="12.75">
      <c r="A273" s="1"/>
      <c r="B273" s="1"/>
      <c r="C273" s="1"/>
      <c r="D273" s="1"/>
      <c r="E273" s="1"/>
      <c r="F273" s="1"/>
      <c r="G273" s="1"/>
      <c r="H273" s="1"/>
      <c r="I273" s="1"/>
      <c r="J273" s="11"/>
      <c r="K273" s="1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</row>
    <row r="274" spans="1:155" ht="12.75">
      <c r="A274" s="1"/>
      <c r="B274" s="1"/>
      <c r="C274" s="1"/>
      <c r="D274" s="1"/>
      <c r="E274" s="1"/>
      <c r="F274" s="1"/>
      <c r="G274" s="1"/>
      <c r="H274" s="1"/>
      <c r="I274" s="1"/>
      <c r="J274" s="11"/>
      <c r="K274" s="1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</row>
    <row r="275" spans="1:155" ht="12.75">
      <c r="A275" s="1"/>
      <c r="B275" s="1"/>
      <c r="C275" s="1"/>
      <c r="D275" s="1"/>
      <c r="E275" s="1"/>
      <c r="F275" s="1"/>
      <c r="G275" s="1"/>
      <c r="H275" s="1"/>
      <c r="I275" s="1"/>
      <c r="J275" s="11"/>
      <c r="K275" s="1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</row>
    <row r="276" spans="1:155" ht="12.75">
      <c r="A276" s="1"/>
      <c r="B276" s="1"/>
      <c r="C276" s="1"/>
      <c r="D276" s="1"/>
      <c r="E276" s="1"/>
      <c r="F276" s="1"/>
      <c r="G276" s="1"/>
      <c r="H276" s="1"/>
      <c r="I276" s="1"/>
      <c r="J276" s="11"/>
      <c r="K276" s="1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</row>
    <row r="277" spans="1:155" ht="12.75">
      <c r="A277" s="1"/>
      <c r="B277" s="1"/>
      <c r="C277" s="1"/>
      <c r="D277" s="1"/>
      <c r="E277" s="1"/>
      <c r="F277" s="1"/>
      <c r="G277" s="1"/>
      <c r="H277" s="1"/>
      <c r="I277" s="1"/>
      <c r="J277" s="11"/>
      <c r="K277" s="1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</row>
    <row r="278" spans="1:155" ht="12.75">
      <c r="A278" s="1"/>
      <c r="B278" s="1"/>
      <c r="C278" s="1"/>
      <c r="D278" s="1"/>
      <c r="E278" s="1"/>
      <c r="F278" s="1"/>
      <c r="G278" s="1"/>
      <c r="H278" s="1"/>
      <c r="I278" s="1"/>
      <c r="J278" s="11"/>
      <c r="K278" s="1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</row>
    <row r="279" spans="1:155" ht="12.75">
      <c r="A279" s="1"/>
      <c r="B279" s="1"/>
      <c r="C279" s="1"/>
      <c r="D279" s="1"/>
      <c r="E279" s="1"/>
      <c r="F279" s="1"/>
      <c r="G279" s="1"/>
      <c r="H279" s="1"/>
      <c r="I279" s="1"/>
      <c r="J279" s="11"/>
      <c r="K279" s="1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</row>
    <row r="280" spans="1:155" ht="12.75">
      <c r="A280" s="1"/>
      <c r="B280" s="1"/>
      <c r="C280" s="1"/>
      <c r="D280" s="1"/>
      <c r="E280" s="1"/>
      <c r="F280" s="1"/>
      <c r="G280" s="1"/>
      <c r="H280" s="1"/>
      <c r="I280" s="1"/>
      <c r="J280" s="11"/>
      <c r="K280" s="1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</row>
    <row r="281" spans="1:155" ht="12.75">
      <c r="A281" s="1"/>
      <c r="B281" s="1"/>
      <c r="C281" s="1"/>
      <c r="D281" s="1"/>
      <c r="E281" s="1"/>
      <c r="F281" s="1"/>
      <c r="G281" s="1"/>
      <c r="H281" s="1"/>
      <c r="I281" s="1"/>
      <c r="J281" s="11"/>
      <c r="K281" s="1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</row>
    <row r="282" spans="1:155" ht="12.75">
      <c r="A282" s="1"/>
      <c r="B282" s="1"/>
      <c r="C282" s="1"/>
      <c r="D282" s="1"/>
      <c r="E282" s="1"/>
      <c r="F282" s="1"/>
      <c r="G282" s="1"/>
      <c r="H282" s="1"/>
      <c r="I282" s="1"/>
      <c r="J282" s="11"/>
      <c r="K282" s="1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</row>
    <row r="283" spans="1:155" ht="12.75">
      <c r="A283" s="1"/>
      <c r="B283" s="1"/>
      <c r="C283" s="1"/>
      <c r="D283" s="1"/>
      <c r="E283" s="1"/>
      <c r="F283" s="1"/>
      <c r="G283" s="1"/>
      <c r="H283" s="1"/>
      <c r="I283" s="1"/>
      <c r="J283" s="11"/>
      <c r="K283" s="1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</row>
    <row r="284" spans="1:155" ht="12.75">
      <c r="A284" s="1"/>
      <c r="B284" s="1"/>
      <c r="C284" s="1"/>
      <c r="D284" s="1"/>
      <c r="E284" s="1"/>
      <c r="F284" s="1"/>
      <c r="G284" s="1"/>
      <c r="H284" s="1"/>
      <c r="I284" s="1"/>
      <c r="J284" s="11"/>
      <c r="K284" s="1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</row>
    <row r="285" spans="1:155" ht="12.75">
      <c r="A285" s="1"/>
      <c r="B285" s="1"/>
      <c r="C285" s="1"/>
      <c r="D285" s="1"/>
      <c r="E285" s="1"/>
      <c r="F285" s="1"/>
      <c r="G285" s="1"/>
      <c r="H285" s="1"/>
      <c r="I285" s="1"/>
      <c r="J285" s="11"/>
      <c r="K285" s="1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</row>
    <row r="286" spans="1:155" ht="12.75">
      <c r="A286" s="1"/>
      <c r="B286" s="1"/>
      <c r="C286" s="1"/>
      <c r="D286" s="1"/>
      <c r="E286" s="1"/>
      <c r="F286" s="1"/>
      <c r="G286" s="1"/>
      <c r="H286" s="1"/>
      <c r="I286" s="1"/>
      <c r="J286" s="11"/>
      <c r="K286" s="1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</row>
    <row r="287" spans="1:155" ht="12.75">
      <c r="A287" s="1"/>
      <c r="B287" s="1"/>
      <c r="C287" s="1"/>
      <c r="D287" s="1"/>
      <c r="E287" s="1"/>
      <c r="F287" s="1"/>
      <c r="G287" s="1"/>
      <c r="H287" s="1"/>
      <c r="I287" s="1"/>
      <c r="J287" s="11"/>
      <c r="K287" s="1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</row>
    <row r="288" spans="1:155" ht="12.75">
      <c r="A288" s="1"/>
      <c r="B288" s="1"/>
      <c r="C288" s="1"/>
      <c r="D288" s="1"/>
      <c r="E288" s="1"/>
      <c r="F288" s="1"/>
      <c r="G288" s="1"/>
      <c r="H288" s="1"/>
      <c r="I288" s="1"/>
      <c r="J288" s="11"/>
      <c r="K288" s="1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</row>
    <row r="289" spans="1:155" ht="12.75">
      <c r="A289" s="1"/>
      <c r="B289" s="1"/>
      <c r="C289" s="1"/>
      <c r="D289" s="1"/>
      <c r="E289" s="1"/>
      <c r="F289" s="1"/>
      <c r="G289" s="1"/>
      <c r="H289" s="1"/>
      <c r="I289" s="1"/>
      <c r="J289" s="11"/>
      <c r="K289" s="1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</row>
    <row r="290" spans="1:155" ht="12.75">
      <c r="A290" s="1"/>
      <c r="B290" s="1"/>
      <c r="C290" s="1"/>
      <c r="D290" s="1"/>
      <c r="E290" s="1"/>
      <c r="F290" s="1"/>
      <c r="G290" s="1"/>
      <c r="H290" s="1"/>
      <c r="I290" s="1"/>
      <c r="J290" s="11"/>
      <c r="K290" s="1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</row>
    <row r="291" spans="1:155" ht="12.75">
      <c r="A291" s="1"/>
      <c r="B291" s="1"/>
      <c r="C291" s="1"/>
      <c r="D291" s="1"/>
      <c r="E291" s="1"/>
      <c r="F291" s="1"/>
      <c r="G291" s="1"/>
      <c r="H291" s="1"/>
      <c r="I291" s="1"/>
      <c r="J291" s="11"/>
      <c r="K291" s="1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</row>
    <row r="292" spans="1:155" ht="12.75">
      <c r="A292" s="1"/>
      <c r="B292" s="1"/>
      <c r="C292" s="1"/>
      <c r="D292" s="1"/>
      <c r="E292" s="1"/>
      <c r="F292" s="1"/>
      <c r="G292" s="1"/>
      <c r="H292" s="1"/>
      <c r="I292" s="1"/>
      <c r="J292" s="11"/>
      <c r="K292" s="1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</row>
    <row r="293" spans="1:155" ht="12.75">
      <c r="A293" s="1"/>
      <c r="B293" s="1"/>
      <c r="C293" s="1"/>
      <c r="D293" s="1"/>
      <c r="E293" s="1"/>
      <c r="F293" s="1"/>
      <c r="G293" s="1"/>
      <c r="H293" s="1"/>
      <c r="I293" s="1"/>
      <c r="J293" s="11"/>
      <c r="K293" s="1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</row>
    <row r="294" spans="1:155" ht="12.75">
      <c r="A294" s="1"/>
      <c r="B294" s="1"/>
      <c r="C294" s="1"/>
      <c r="D294" s="1"/>
      <c r="E294" s="1"/>
      <c r="F294" s="1"/>
      <c r="G294" s="1"/>
      <c r="H294" s="1"/>
      <c r="I294" s="1"/>
      <c r="J294" s="11"/>
      <c r="K294" s="1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</row>
    <row r="295" spans="1:155" ht="12.75">
      <c r="A295" s="1"/>
      <c r="B295" s="1"/>
      <c r="C295" s="1"/>
      <c r="D295" s="1"/>
      <c r="E295" s="1"/>
      <c r="F295" s="1"/>
      <c r="G295" s="1"/>
      <c r="H295" s="1"/>
      <c r="I295" s="1"/>
      <c r="J295" s="11"/>
      <c r="K295" s="1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</row>
    <row r="296" spans="1:155" ht="12.75">
      <c r="A296" s="1"/>
      <c r="B296" s="1"/>
      <c r="C296" s="1"/>
      <c r="D296" s="1"/>
      <c r="E296" s="1"/>
      <c r="F296" s="1"/>
      <c r="G296" s="1"/>
      <c r="H296" s="1"/>
      <c r="I296" s="1"/>
      <c r="J296" s="11"/>
      <c r="K296" s="1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</row>
    <row r="297" spans="1:155" ht="12.75">
      <c r="A297" s="1"/>
      <c r="B297" s="1"/>
      <c r="C297" s="1"/>
      <c r="D297" s="1"/>
      <c r="E297" s="1"/>
      <c r="F297" s="1"/>
      <c r="G297" s="1"/>
      <c r="H297" s="1"/>
      <c r="I297" s="1"/>
      <c r="J297" s="11"/>
      <c r="K297" s="1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</row>
    <row r="298" spans="1:155" ht="12.75">
      <c r="A298" s="1"/>
      <c r="B298" s="1"/>
      <c r="C298" s="1"/>
      <c r="D298" s="1"/>
      <c r="E298" s="1"/>
      <c r="F298" s="1"/>
      <c r="G298" s="1"/>
      <c r="H298" s="1"/>
      <c r="I298" s="1"/>
      <c r="J298" s="11"/>
      <c r="K298" s="1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</row>
    <row r="299" spans="1:155" ht="12.75">
      <c r="A299" s="1"/>
      <c r="B299" s="1"/>
      <c r="C299" s="1"/>
      <c r="D299" s="1"/>
      <c r="E299" s="1"/>
      <c r="F299" s="1"/>
      <c r="G299" s="1"/>
      <c r="H299" s="1"/>
      <c r="I299" s="1"/>
      <c r="J299" s="11"/>
      <c r="K299" s="1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</row>
    <row r="300" spans="1:155" ht="12.75">
      <c r="A300" s="1"/>
      <c r="B300" s="1"/>
      <c r="C300" s="1"/>
      <c r="D300" s="1"/>
      <c r="E300" s="1"/>
      <c r="F300" s="1"/>
      <c r="G300" s="1"/>
      <c r="H300" s="1"/>
      <c r="I300" s="1"/>
      <c r="J300" s="11"/>
      <c r="K300" s="1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</row>
    <row r="301" spans="1:155" ht="12.75">
      <c r="A301" s="1"/>
      <c r="B301" s="1"/>
      <c r="C301" s="1"/>
      <c r="D301" s="1"/>
      <c r="E301" s="1"/>
      <c r="F301" s="1"/>
      <c r="G301" s="1"/>
      <c r="H301" s="1"/>
      <c r="I301" s="1"/>
      <c r="J301" s="11"/>
      <c r="K301" s="1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</row>
    <row r="302" spans="1:155" ht="12.75">
      <c r="A302" s="1"/>
      <c r="B302" s="1"/>
      <c r="C302" s="1"/>
      <c r="D302" s="1"/>
      <c r="E302" s="1"/>
      <c r="F302" s="1"/>
      <c r="G302" s="1"/>
      <c r="H302" s="1"/>
      <c r="I302" s="1"/>
      <c r="J302" s="11"/>
      <c r="K302" s="1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</row>
    <row r="303" spans="1:155" ht="12.75">
      <c r="A303" s="1"/>
      <c r="B303" s="1"/>
      <c r="C303" s="1"/>
      <c r="D303" s="1"/>
      <c r="E303" s="1"/>
      <c r="F303" s="1"/>
      <c r="G303" s="1"/>
      <c r="H303" s="1"/>
      <c r="I303" s="1"/>
      <c r="J303" s="11"/>
      <c r="K303" s="1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</row>
    <row r="304" spans="1:155" ht="12.75">
      <c r="A304" s="1"/>
      <c r="B304" s="1"/>
      <c r="C304" s="1"/>
      <c r="D304" s="1"/>
      <c r="E304" s="1"/>
      <c r="F304" s="1"/>
      <c r="G304" s="1"/>
      <c r="H304" s="1"/>
      <c r="I304" s="1"/>
      <c r="J304" s="11"/>
      <c r="K304" s="1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</row>
    <row r="305" spans="1:155" ht="12.75">
      <c r="A305" s="1"/>
      <c r="B305" s="1"/>
      <c r="C305" s="1"/>
      <c r="D305" s="1"/>
      <c r="E305" s="1"/>
      <c r="F305" s="1"/>
      <c r="G305" s="1"/>
      <c r="H305" s="1"/>
      <c r="I305" s="1"/>
      <c r="J305" s="11"/>
      <c r="K305" s="1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</row>
    <row r="306" spans="1:155" ht="12.75">
      <c r="A306" s="1"/>
      <c r="B306" s="1"/>
      <c r="C306" s="1"/>
      <c r="D306" s="1"/>
      <c r="E306" s="1"/>
      <c r="F306" s="1"/>
      <c r="G306" s="1"/>
      <c r="H306" s="1"/>
      <c r="I306" s="1"/>
      <c r="J306" s="11"/>
      <c r="K306" s="1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</row>
    <row r="307" spans="1:155" ht="12.75">
      <c r="A307" s="1"/>
      <c r="B307" s="1"/>
      <c r="C307" s="1"/>
      <c r="D307" s="1"/>
      <c r="E307" s="1"/>
      <c r="F307" s="1"/>
      <c r="G307" s="1"/>
      <c r="H307" s="1"/>
      <c r="I307" s="1"/>
      <c r="J307" s="11"/>
      <c r="K307" s="1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</row>
    <row r="308" spans="1:155" ht="12.75">
      <c r="A308" s="1"/>
      <c r="B308" s="1"/>
      <c r="C308" s="1"/>
      <c r="D308" s="1"/>
      <c r="E308" s="1"/>
      <c r="F308" s="1"/>
      <c r="G308" s="1"/>
      <c r="H308" s="1"/>
      <c r="I308" s="1"/>
      <c r="J308" s="11"/>
      <c r="K308" s="1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</row>
    <row r="309" spans="1:155" ht="12.75">
      <c r="A309" s="1"/>
      <c r="B309" s="1"/>
      <c r="C309" s="1"/>
      <c r="D309" s="1"/>
      <c r="E309" s="1"/>
      <c r="F309" s="1"/>
      <c r="G309" s="1"/>
      <c r="H309" s="1"/>
      <c r="I309" s="1"/>
      <c r="J309" s="11"/>
      <c r="K309" s="1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</row>
    <row r="310" spans="1:155" ht="12.75">
      <c r="A310" s="1"/>
      <c r="B310" s="1"/>
      <c r="C310" s="1"/>
      <c r="D310" s="1"/>
      <c r="E310" s="1"/>
      <c r="F310" s="1"/>
      <c r="G310" s="1"/>
      <c r="H310" s="1"/>
      <c r="I310" s="1"/>
      <c r="J310" s="11"/>
      <c r="K310" s="1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</row>
    <row r="311" spans="1:155" ht="12.75">
      <c r="A311" s="1"/>
      <c r="B311" s="1"/>
      <c r="C311" s="1"/>
      <c r="D311" s="1"/>
      <c r="E311" s="1"/>
      <c r="F311" s="1"/>
      <c r="G311" s="1"/>
      <c r="H311" s="1"/>
      <c r="I311" s="1"/>
      <c r="J311" s="11"/>
      <c r="K311" s="1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</row>
    <row r="312" spans="1:155" ht="12.75">
      <c r="A312" s="1"/>
      <c r="B312" s="1"/>
      <c r="C312" s="1"/>
      <c r="D312" s="1"/>
      <c r="E312" s="1"/>
      <c r="F312" s="1"/>
      <c r="G312" s="1"/>
      <c r="H312" s="1"/>
      <c r="I312" s="1"/>
      <c r="J312" s="11"/>
      <c r="K312" s="1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</row>
    <row r="313" spans="1:155" ht="12.75">
      <c r="A313" s="1"/>
      <c r="B313" s="1"/>
      <c r="C313" s="1"/>
      <c r="D313" s="1"/>
      <c r="E313" s="1"/>
      <c r="F313" s="1"/>
      <c r="G313" s="1"/>
      <c r="H313" s="1"/>
      <c r="I313" s="1"/>
      <c r="J313" s="11"/>
      <c r="K313" s="1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</row>
    <row r="314" spans="1:155" ht="12.75">
      <c r="A314" s="1"/>
      <c r="B314" s="1"/>
      <c r="C314" s="1"/>
      <c r="D314" s="1"/>
      <c r="E314" s="1"/>
      <c r="F314" s="1"/>
      <c r="G314" s="1"/>
      <c r="H314" s="1"/>
      <c r="I314" s="1"/>
      <c r="J314" s="11"/>
      <c r="K314" s="1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</row>
    <row r="315" spans="1:155" ht="12.75">
      <c r="A315" s="1"/>
      <c r="B315" s="1"/>
      <c r="C315" s="1"/>
      <c r="D315" s="1"/>
      <c r="E315" s="1"/>
      <c r="F315" s="1"/>
      <c r="G315" s="1"/>
      <c r="H315" s="1"/>
      <c r="I315" s="1"/>
      <c r="J315" s="11"/>
      <c r="K315" s="1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</row>
    <row r="316" spans="1:155" ht="12.75">
      <c r="A316" s="1"/>
      <c r="B316" s="1"/>
      <c r="C316" s="1"/>
      <c r="D316" s="1"/>
      <c r="E316" s="1"/>
      <c r="F316" s="1"/>
      <c r="G316" s="1"/>
      <c r="H316" s="1"/>
      <c r="I316" s="1"/>
      <c r="J316" s="11"/>
      <c r="K316" s="1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</row>
    <row r="317" spans="1:155" ht="12.75">
      <c r="A317" s="1"/>
      <c r="B317" s="1"/>
      <c r="C317" s="1"/>
      <c r="D317" s="1"/>
      <c r="E317" s="1"/>
      <c r="F317" s="1"/>
      <c r="G317" s="1"/>
      <c r="H317" s="1"/>
      <c r="I317" s="1"/>
      <c r="J317" s="11"/>
      <c r="K317" s="1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</row>
    <row r="318" spans="1:155" ht="12.75">
      <c r="A318" s="1"/>
      <c r="B318" s="1"/>
      <c r="C318" s="1"/>
      <c r="D318" s="1"/>
      <c r="E318" s="1"/>
      <c r="F318" s="1"/>
      <c r="G318" s="1"/>
      <c r="H318" s="1"/>
      <c r="I318" s="1"/>
      <c r="J318" s="11"/>
      <c r="K318" s="1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</row>
    <row r="319" spans="1:155" ht="12.75">
      <c r="A319" s="1"/>
      <c r="B319" s="1"/>
      <c r="C319" s="1"/>
      <c r="D319" s="1"/>
      <c r="E319" s="1"/>
      <c r="F319" s="1"/>
      <c r="G319" s="1"/>
      <c r="H319" s="1"/>
      <c r="I319" s="1"/>
      <c r="J319" s="11"/>
      <c r="K319" s="1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</row>
    <row r="320" spans="1:155" ht="12.75">
      <c r="A320" s="1"/>
      <c r="B320" s="1"/>
      <c r="C320" s="1"/>
      <c r="D320" s="1"/>
      <c r="E320" s="1"/>
      <c r="F320" s="1"/>
      <c r="G320" s="1"/>
      <c r="H320" s="1"/>
      <c r="I320" s="1"/>
      <c r="J320" s="11"/>
      <c r="K320" s="1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</row>
    <row r="321" spans="1:155" ht="12.75">
      <c r="A321" s="1"/>
      <c r="B321" s="1"/>
      <c r="C321" s="1"/>
      <c r="D321" s="1"/>
      <c r="E321" s="1"/>
      <c r="F321" s="1"/>
      <c r="G321" s="1"/>
      <c r="H321" s="1"/>
      <c r="I321" s="1"/>
      <c r="J321" s="11"/>
      <c r="K321" s="1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</row>
    <row r="322" spans="1:155" ht="12.75">
      <c r="A322" s="1"/>
      <c r="B322" s="1"/>
      <c r="C322" s="1"/>
      <c r="D322" s="1"/>
      <c r="E322" s="1"/>
      <c r="F322" s="1"/>
      <c r="G322" s="1"/>
      <c r="H322" s="1"/>
      <c r="I322" s="1"/>
      <c r="J322" s="11"/>
      <c r="K322" s="1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</row>
    <row r="323" spans="1:155" ht="12.75">
      <c r="A323" s="1"/>
      <c r="B323" s="1"/>
      <c r="C323" s="1"/>
      <c r="D323" s="1"/>
      <c r="E323" s="1"/>
      <c r="F323" s="1"/>
      <c r="G323" s="1"/>
      <c r="H323" s="1"/>
      <c r="I323" s="1"/>
      <c r="J323" s="11"/>
      <c r="K323" s="1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</row>
    <row r="324" spans="1:155" ht="12.75">
      <c r="A324" s="1"/>
      <c r="B324" s="1"/>
      <c r="C324" s="1"/>
      <c r="D324" s="1"/>
      <c r="E324" s="1"/>
      <c r="F324" s="1"/>
      <c r="G324" s="1"/>
      <c r="H324" s="1"/>
      <c r="I324" s="1"/>
      <c r="J324" s="11"/>
      <c r="K324" s="1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</row>
    <row r="325" spans="1:155" ht="12.75">
      <c r="A325" s="1"/>
      <c r="B325" s="1"/>
      <c r="C325" s="1"/>
      <c r="D325" s="1"/>
      <c r="E325" s="1"/>
      <c r="F325" s="1"/>
      <c r="G325" s="1"/>
      <c r="H325" s="1"/>
      <c r="I325" s="1"/>
      <c r="J325" s="11"/>
      <c r="K325" s="1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</row>
    <row r="326" spans="1:155" ht="12.75">
      <c r="A326" s="1"/>
      <c r="B326" s="1"/>
      <c r="C326" s="1"/>
      <c r="D326" s="1"/>
      <c r="E326" s="1"/>
      <c r="F326" s="1"/>
      <c r="G326" s="1"/>
      <c r="H326" s="1"/>
      <c r="I326" s="1"/>
      <c r="J326" s="11"/>
      <c r="K326" s="1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</row>
    <row r="327" spans="1:155" ht="12.75">
      <c r="A327" s="1"/>
      <c r="B327" s="1"/>
      <c r="C327" s="1"/>
      <c r="D327" s="1"/>
      <c r="E327" s="1"/>
      <c r="F327" s="1"/>
      <c r="G327" s="1"/>
      <c r="H327" s="1"/>
      <c r="I327" s="1"/>
      <c r="J327" s="11"/>
      <c r="K327" s="1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</row>
    <row r="328" spans="1:155" ht="12.75">
      <c r="A328" s="1"/>
      <c r="B328" s="1"/>
      <c r="C328" s="1"/>
      <c r="D328" s="1"/>
      <c r="E328" s="1"/>
      <c r="F328" s="1"/>
      <c r="G328" s="1"/>
      <c r="H328" s="1"/>
      <c r="I328" s="1"/>
      <c r="J328" s="11"/>
      <c r="K328" s="1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</row>
    <row r="329" spans="1:155" ht="12.75">
      <c r="A329" s="1"/>
      <c r="B329" s="1"/>
      <c r="C329" s="1"/>
      <c r="D329" s="1"/>
      <c r="E329" s="1"/>
      <c r="F329" s="1"/>
      <c r="G329" s="1"/>
      <c r="H329" s="1"/>
      <c r="I329" s="1"/>
      <c r="J329" s="11"/>
      <c r="K329" s="1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</row>
    <row r="330" spans="1:155" ht="12.75">
      <c r="A330" s="1"/>
      <c r="B330" s="1"/>
      <c r="C330" s="1"/>
      <c r="D330" s="1"/>
      <c r="E330" s="1"/>
      <c r="F330" s="1"/>
      <c r="G330" s="1"/>
      <c r="H330" s="1"/>
      <c r="I330" s="1"/>
      <c r="J330" s="11"/>
      <c r="K330" s="1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</row>
    <row r="331" spans="1:155" ht="12.75">
      <c r="A331" s="1"/>
      <c r="B331" s="1"/>
      <c r="C331" s="1"/>
      <c r="D331" s="1"/>
      <c r="E331" s="1"/>
      <c r="F331" s="1"/>
      <c r="G331" s="1"/>
      <c r="H331" s="1"/>
      <c r="I331" s="1"/>
      <c r="J331" s="11"/>
      <c r="K331" s="1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</row>
    <row r="332" spans="1:155" ht="12.75">
      <c r="A332" s="1"/>
      <c r="B332" s="1"/>
      <c r="C332" s="1"/>
      <c r="D332" s="1"/>
      <c r="E332" s="1"/>
      <c r="F332" s="1"/>
      <c r="G332" s="1"/>
      <c r="H332" s="1"/>
      <c r="I332" s="1"/>
      <c r="J332" s="11"/>
      <c r="K332" s="1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</row>
    <row r="333" spans="1:155" ht="12.75">
      <c r="A333" s="1"/>
      <c r="B333" s="1"/>
      <c r="C333" s="1"/>
      <c r="D333" s="1"/>
      <c r="E333" s="1"/>
      <c r="F333" s="1"/>
      <c r="G333" s="1"/>
      <c r="H333" s="1"/>
      <c r="I333" s="1"/>
      <c r="J333" s="11"/>
      <c r="K333" s="1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</row>
    <row r="334" spans="1:155" ht="12.75">
      <c r="A334" s="1"/>
      <c r="B334" s="1"/>
      <c r="C334" s="1"/>
      <c r="D334" s="1"/>
      <c r="E334" s="1"/>
      <c r="F334" s="1"/>
      <c r="G334" s="1"/>
      <c r="H334" s="1"/>
      <c r="I334" s="1"/>
      <c r="J334" s="11"/>
      <c r="K334" s="1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</row>
    <row r="335" spans="1:155" ht="12.75">
      <c r="A335" s="1"/>
      <c r="B335" s="1"/>
      <c r="C335" s="1"/>
      <c r="D335" s="1"/>
      <c r="E335" s="1"/>
      <c r="F335" s="1"/>
      <c r="G335" s="1"/>
      <c r="H335" s="1"/>
      <c r="I335" s="1"/>
      <c r="J335" s="11"/>
      <c r="K335" s="1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</row>
    <row r="336" spans="1:155" ht="12.75">
      <c r="A336" s="1"/>
      <c r="B336" s="1"/>
      <c r="C336" s="1"/>
      <c r="D336" s="1"/>
      <c r="E336" s="1"/>
      <c r="F336" s="1"/>
      <c r="G336" s="1"/>
      <c r="H336" s="1"/>
      <c r="I336" s="1"/>
      <c r="J336" s="11"/>
      <c r="K336" s="1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</row>
    <row r="337" spans="1:155" ht="12.75">
      <c r="A337" s="1"/>
      <c r="B337" s="1"/>
      <c r="C337" s="1"/>
      <c r="D337" s="1"/>
      <c r="E337" s="1"/>
      <c r="F337" s="1"/>
      <c r="G337" s="1"/>
      <c r="H337" s="1"/>
      <c r="I337" s="1"/>
      <c r="J337" s="11"/>
      <c r="K337" s="1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</row>
    <row r="338" spans="1:155" ht="12.75">
      <c r="A338" s="1"/>
      <c r="B338" s="1"/>
      <c r="C338" s="1"/>
      <c r="D338" s="1"/>
      <c r="E338" s="1"/>
      <c r="F338" s="1"/>
      <c r="G338" s="1"/>
      <c r="H338" s="1"/>
      <c r="I338" s="1"/>
      <c r="J338" s="11"/>
      <c r="K338" s="1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</row>
    <row r="339" spans="1:155" ht="12.75">
      <c r="A339" s="1"/>
      <c r="B339" s="1"/>
      <c r="C339" s="1"/>
      <c r="D339" s="1"/>
      <c r="E339" s="1"/>
      <c r="F339" s="1"/>
      <c r="G339" s="1"/>
      <c r="H339" s="1"/>
      <c r="I339" s="1"/>
      <c r="J339" s="11"/>
      <c r="K339" s="1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</row>
    <row r="340" spans="1:155" ht="12.75">
      <c r="A340" s="1"/>
      <c r="B340" s="1"/>
      <c r="C340" s="1"/>
      <c r="D340" s="1"/>
      <c r="E340" s="1"/>
      <c r="F340" s="1"/>
      <c r="G340" s="1"/>
      <c r="H340" s="1"/>
      <c r="I340" s="1"/>
      <c r="J340" s="11"/>
      <c r="K340" s="1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</row>
    <row r="341" spans="1:155" ht="12.75">
      <c r="A341" s="1"/>
      <c r="B341" s="1"/>
      <c r="C341" s="1"/>
      <c r="D341" s="1"/>
      <c r="E341" s="1"/>
      <c r="F341" s="1"/>
      <c r="G341" s="1"/>
      <c r="H341" s="1"/>
      <c r="I341" s="1"/>
      <c r="J341" s="11"/>
      <c r="K341" s="1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</row>
    <row r="342" spans="1:155" ht="12.75">
      <c r="A342" s="1"/>
      <c r="B342" s="1"/>
      <c r="C342" s="1"/>
      <c r="D342" s="1"/>
      <c r="E342" s="1"/>
      <c r="F342" s="1"/>
      <c r="G342" s="1"/>
      <c r="H342" s="1"/>
      <c r="I342" s="1"/>
      <c r="J342" s="11"/>
      <c r="K342" s="1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</row>
    <row r="343" spans="1:155" ht="12.75">
      <c r="A343" s="1"/>
      <c r="B343" s="1"/>
      <c r="C343" s="1"/>
      <c r="D343" s="1"/>
      <c r="E343" s="1"/>
      <c r="F343" s="1"/>
      <c r="G343" s="1"/>
      <c r="H343" s="1"/>
      <c r="I343" s="1"/>
      <c r="J343" s="11"/>
      <c r="K343" s="1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</row>
    <row r="344" spans="1:155" ht="12.75">
      <c r="A344" s="1"/>
      <c r="B344" s="1"/>
      <c r="C344" s="1"/>
      <c r="D344" s="1"/>
      <c r="E344" s="1"/>
      <c r="F344" s="1"/>
      <c r="G344" s="1"/>
      <c r="H344" s="1"/>
      <c r="I344" s="1"/>
      <c r="J344" s="11"/>
      <c r="K344" s="1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</row>
    <row r="345" spans="1:155" ht="12.75">
      <c r="A345" s="1"/>
      <c r="B345" s="1"/>
      <c r="C345" s="1"/>
      <c r="D345" s="1"/>
      <c r="E345" s="1"/>
      <c r="F345" s="1"/>
      <c r="G345" s="1"/>
      <c r="H345" s="1"/>
      <c r="I345" s="1"/>
      <c r="J345" s="11"/>
      <c r="K345" s="1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</row>
    <row r="346" spans="1:155" ht="12.75">
      <c r="A346" s="1"/>
      <c r="B346" s="1"/>
      <c r="C346" s="1"/>
      <c r="D346" s="1"/>
      <c r="E346" s="1"/>
      <c r="F346" s="1"/>
      <c r="G346" s="1"/>
      <c r="H346" s="1"/>
      <c r="I346" s="1"/>
      <c r="J346" s="11"/>
      <c r="K346" s="1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</row>
    <row r="347" spans="1:155" ht="12.75">
      <c r="A347" s="1"/>
      <c r="B347" s="1"/>
      <c r="C347" s="1"/>
      <c r="D347" s="1"/>
      <c r="E347" s="1"/>
      <c r="F347" s="1"/>
      <c r="G347" s="1"/>
      <c r="H347" s="1"/>
      <c r="I347" s="1"/>
      <c r="J347" s="11"/>
      <c r="K347" s="1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</row>
    <row r="348" spans="1:155" ht="12.75">
      <c r="A348" s="1"/>
      <c r="B348" s="1"/>
      <c r="C348" s="1"/>
      <c r="D348" s="1"/>
      <c r="E348" s="1"/>
      <c r="F348" s="1"/>
      <c r="G348" s="1"/>
      <c r="H348" s="1"/>
      <c r="I348" s="1"/>
      <c r="J348" s="11"/>
      <c r="K348" s="1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</row>
    <row r="349" spans="1:155" ht="12.75">
      <c r="A349" s="1"/>
      <c r="B349" s="1"/>
      <c r="C349" s="1"/>
      <c r="D349" s="1"/>
      <c r="E349" s="1"/>
      <c r="F349" s="1"/>
      <c r="G349" s="1"/>
      <c r="H349" s="1"/>
      <c r="I349" s="1"/>
      <c r="J349" s="11"/>
      <c r="K349" s="1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</row>
    <row r="350" spans="1:155" ht="12.75">
      <c r="A350" s="1"/>
      <c r="B350" s="1"/>
      <c r="C350" s="1"/>
      <c r="D350" s="1"/>
      <c r="E350" s="1"/>
      <c r="F350" s="1"/>
      <c r="G350" s="1"/>
      <c r="H350" s="1"/>
      <c r="I350" s="1"/>
      <c r="J350" s="11"/>
      <c r="K350" s="1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</row>
    <row r="351" spans="1:155" ht="12.75">
      <c r="A351" s="1"/>
      <c r="B351" s="1"/>
      <c r="C351" s="1"/>
      <c r="D351" s="1"/>
      <c r="E351" s="1"/>
      <c r="F351" s="1"/>
      <c r="G351" s="1"/>
      <c r="H351" s="1"/>
      <c r="I351" s="1"/>
      <c r="J351" s="11"/>
      <c r="K351" s="1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</row>
    <row r="352" spans="1:155" ht="12.75">
      <c r="A352" s="1"/>
      <c r="B352" s="1"/>
      <c r="C352" s="1"/>
      <c r="D352" s="1"/>
      <c r="E352" s="1"/>
      <c r="F352" s="1"/>
      <c r="G352" s="1"/>
      <c r="H352" s="1"/>
      <c r="I352" s="1"/>
      <c r="J352" s="11"/>
      <c r="K352" s="1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</row>
    <row r="353" spans="1:155" ht="12.75">
      <c r="A353" s="1"/>
      <c r="B353" s="1"/>
      <c r="C353" s="1"/>
      <c r="D353" s="1"/>
      <c r="E353" s="1"/>
      <c r="F353" s="1"/>
      <c r="G353" s="1"/>
      <c r="H353" s="1"/>
      <c r="I353" s="1"/>
      <c r="J353" s="11"/>
      <c r="K353" s="1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</row>
    <row r="354" spans="1:155" ht="12.75">
      <c r="A354" s="1"/>
      <c r="B354" s="1"/>
      <c r="C354" s="1"/>
      <c r="D354" s="1"/>
      <c r="E354" s="1"/>
      <c r="F354" s="1"/>
      <c r="G354" s="1"/>
      <c r="H354" s="1"/>
      <c r="I354" s="1"/>
      <c r="J354" s="11"/>
      <c r="K354" s="1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</row>
    <row r="355" spans="1:155" ht="12.75">
      <c r="A355" s="1"/>
      <c r="B355" s="1"/>
      <c r="C355" s="1"/>
      <c r="D355" s="1"/>
      <c r="E355" s="1"/>
      <c r="F355" s="1"/>
      <c r="G355" s="1"/>
      <c r="H355" s="1"/>
      <c r="I355" s="1"/>
      <c r="J355" s="11"/>
      <c r="K355" s="1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</row>
    <row r="356" spans="1:155" ht="12.75">
      <c r="A356" s="1"/>
      <c r="B356" s="1"/>
      <c r="C356" s="1"/>
      <c r="D356" s="1"/>
      <c r="E356" s="1"/>
      <c r="F356" s="1"/>
      <c r="G356" s="1"/>
      <c r="H356" s="1"/>
      <c r="I356" s="1"/>
      <c r="J356" s="11"/>
      <c r="K356" s="1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</row>
    <row r="357" spans="1:155" ht="12.75">
      <c r="A357" s="1"/>
      <c r="B357" s="1"/>
      <c r="C357" s="1"/>
      <c r="D357" s="1"/>
      <c r="E357" s="1"/>
      <c r="F357" s="1"/>
      <c r="G357" s="1"/>
      <c r="H357" s="1"/>
      <c r="I357" s="1"/>
      <c r="J357" s="11"/>
      <c r="K357" s="1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</row>
    <row r="358" spans="1:155" ht="12.75">
      <c r="A358" s="1"/>
      <c r="B358" s="1"/>
      <c r="C358" s="1"/>
      <c r="D358" s="1"/>
      <c r="E358" s="1"/>
      <c r="F358" s="1"/>
      <c r="G358" s="1"/>
      <c r="H358" s="1"/>
      <c r="I358" s="1"/>
      <c r="J358" s="11"/>
      <c r="K358" s="1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</row>
    <row r="359" spans="1:155" ht="12.75">
      <c r="A359" s="1"/>
      <c r="B359" s="1"/>
      <c r="C359" s="1"/>
      <c r="D359" s="1"/>
      <c r="E359" s="1"/>
      <c r="F359" s="1"/>
      <c r="G359" s="1"/>
      <c r="H359" s="1"/>
      <c r="I359" s="1"/>
      <c r="J359" s="11"/>
      <c r="K359" s="1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</row>
    <row r="360" spans="1:155" ht="12.75">
      <c r="A360" s="1"/>
      <c r="B360" s="1"/>
      <c r="C360" s="1"/>
      <c r="D360" s="1"/>
      <c r="E360" s="1"/>
      <c r="F360" s="1"/>
      <c r="G360" s="1"/>
      <c r="H360" s="1"/>
      <c r="I360" s="1"/>
      <c r="J360" s="11"/>
      <c r="K360" s="1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</row>
  </sheetData>
  <sheetProtection/>
  <mergeCells count="7">
    <mergeCell ref="F6:G6"/>
    <mergeCell ref="H6:I6"/>
    <mergeCell ref="A5:L5"/>
    <mergeCell ref="A1:M1"/>
    <mergeCell ref="A2:M2"/>
    <mergeCell ref="A3:M3"/>
    <mergeCell ref="A4:M4"/>
  </mergeCells>
  <printOptions gridLines="1" horizontalCentered="1"/>
  <pageMargins left="0.38" right="0.3937007874015748" top="0.984251968503937" bottom="0.984251968503937" header="0.7086614173228347" footer="0.7086614173228347"/>
  <pageSetup horizontalDpi="300" verticalDpi="300" orientation="landscape" scale="80" r:id="rId1"/>
  <headerFooter alignWithMargins="0">
    <oddFooter>&amp;C&amp;"Arial,Negrita" ANEXO 2: RESGUSRDOS CONSTITUIDOS POR EL INCORA&amp;R&amp;"Times New Roman,Normal"&amp;8&amp;F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Y391"/>
  <sheetViews>
    <sheetView zoomScalePageLayoutView="0" workbookViewId="0" topLeftCell="A58">
      <selection activeCell="F82" sqref="F82"/>
    </sheetView>
  </sheetViews>
  <sheetFormatPr defaultColWidth="11.421875" defaultRowHeight="12.75"/>
  <cols>
    <col min="1" max="1" width="11.421875" style="2" customWidth="1"/>
    <col min="2" max="2" width="20.00390625" style="2" customWidth="1"/>
    <col min="3" max="3" width="12.140625" style="9" customWidth="1"/>
    <col min="4" max="4" width="0" style="2" hidden="1" customWidth="1"/>
    <col min="5" max="5" width="14.57421875" style="2" customWidth="1"/>
    <col min="6" max="6" width="20.57421875" style="2" customWidth="1"/>
    <col min="7" max="7" width="11.421875" style="2" customWidth="1"/>
    <col min="8" max="8" width="9.8515625" style="2" customWidth="1"/>
    <col min="9" max="9" width="8.57421875" style="2" customWidth="1"/>
    <col min="10" max="10" width="12.7109375" style="13" bestFit="1" customWidth="1"/>
    <col min="11" max="11" width="8.57421875" style="13" bestFit="1" customWidth="1"/>
    <col min="12" max="16" width="8.421875" style="2" bestFit="1" customWidth="1"/>
    <col min="17" max="16384" width="11.421875" style="2" customWidth="1"/>
  </cols>
  <sheetData>
    <row r="1" spans="1:155" ht="11.25">
      <c r="A1" s="407" t="s">
        <v>241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1.25">
      <c r="A2" s="412" t="s">
        <v>242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</row>
    <row r="3" spans="1:155" ht="11.25">
      <c r="A3" s="412" t="s">
        <v>243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</row>
    <row r="4" spans="1:155" ht="11.25">
      <c r="A4" s="407" t="s">
        <v>1663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</row>
    <row r="5" spans="1:155" ht="11.2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</row>
    <row r="6" spans="1:155" s="78" customFormat="1" ht="11.25">
      <c r="A6" s="67" t="s">
        <v>370</v>
      </c>
      <c r="B6" s="54" t="s">
        <v>245</v>
      </c>
      <c r="C6" s="372" t="s">
        <v>666</v>
      </c>
      <c r="D6" s="55" t="s">
        <v>247</v>
      </c>
      <c r="E6" s="69" t="s">
        <v>248</v>
      </c>
      <c r="F6" s="404" t="s">
        <v>249</v>
      </c>
      <c r="G6" s="405"/>
      <c r="H6" s="404" t="s">
        <v>373</v>
      </c>
      <c r="I6" s="408"/>
      <c r="J6" s="73" t="s">
        <v>429</v>
      </c>
      <c r="K6" s="73" t="s">
        <v>1553</v>
      </c>
      <c r="L6" s="73" t="s">
        <v>1553</v>
      </c>
      <c r="M6" s="73" t="s">
        <v>1553</v>
      </c>
      <c r="N6" s="73" t="s">
        <v>1553</v>
      </c>
      <c r="O6" s="73" t="s">
        <v>1553</v>
      </c>
      <c r="P6" s="73" t="s">
        <v>1553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</row>
    <row r="7" spans="1:155" s="78" customFormat="1" ht="11.25">
      <c r="A7" s="68"/>
      <c r="B7" s="61" t="s">
        <v>254</v>
      </c>
      <c r="C7" s="373"/>
      <c r="D7" s="60"/>
      <c r="E7" s="68"/>
      <c r="F7" s="60" t="s">
        <v>255</v>
      </c>
      <c r="G7" s="70" t="s">
        <v>250</v>
      </c>
      <c r="H7" s="60" t="s">
        <v>251</v>
      </c>
      <c r="I7" s="70" t="s">
        <v>252</v>
      </c>
      <c r="J7" s="74"/>
      <c r="K7" s="74" t="s">
        <v>1498</v>
      </c>
      <c r="L7" s="74" t="s">
        <v>2108</v>
      </c>
      <c r="M7" s="74" t="s">
        <v>1800</v>
      </c>
      <c r="N7" s="74" t="s">
        <v>120</v>
      </c>
      <c r="O7" s="74" t="s">
        <v>593</v>
      </c>
      <c r="P7" s="74" t="s">
        <v>721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</row>
    <row r="8" spans="1:155" ht="11.25">
      <c r="A8" s="331"/>
      <c r="B8" s="158"/>
      <c r="C8" s="374"/>
      <c r="D8" s="199"/>
      <c r="E8" s="200"/>
      <c r="F8" s="158"/>
      <c r="G8" s="201"/>
      <c r="H8" s="202"/>
      <c r="I8" s="203"/>
      <c r="J8" s="160"/>
      <c r="K8" s="159"/>
      <c r="L8" s="159"/>
      <c r="M8" s="159"/>
      <c r="N8" s="159"/>
      <c r="O8" s="159"/>
      <c r="P8" s="15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1.25">
      <c r="A9" s="49"/>
      <c r="B9" s="128"/>
      <c r="C9" s="375"/>
      <c r="D9" s="163"/>
      <c r="E9" s="163"/>
      <c r="F9" s="163"/>
      <c r="G9" s="49"/>
      <c r="H9" s="124"/>
      <c r="I9" s="124"/>
      <c r="J9" s="126"/>
      <c r="K9" s="125"/>
      <c r="L9" s="125"/>
      <c r="M9" s="125"/>
      <c r="N9" s="125"/>
      <c r="O9" s="125"/>
      <c r="P9" s="12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</row>
    <row r="10" spans="1:155" ht="11.25">
      <c r="A10" s="49"/>
      <c r="B10" s="128"/>
      <c r="C10" s="376"/>
      <c r="D10" s="163"/>
      <c r="E10" s="163"/>
      <c r="F10" s="163"/>
      <c r="G10" s="49"/>
      <c r="H10" s="124"/>
      <c r="I10" s="124"/>
      <c r="J10" s="126"/>
      <c r="K10" s="125"/>
      <c r="L10" s="125"/>
      <c r="M10" s="125"/>
      <c r="N10" s="125"/>
      <c r="O10" s="125"/>
      <c r="P10" s="12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</row>
    <row r="11" spans="1:155" ht="11.25">
      <c r="A11" s="49"/>
      <c r="B11" s="128"/>
      <c r="C11" s="375"/>
      <c r="D11" s="163"/>
      <c r="E11" s="163"/>
      <c r="F11" s="163"/>
      <c r="G11" s="49"/>
      <c r="H11" s="124"/>
      <c r="I11" s="124"/>
      <c r="J11" s="126"/>
      <c r="K11" s="125"/>
      <c r="L11" s="125"/>
      <c r="M11" s="125"/>
      <c r="N11" s="125"/>
      <c r="O11" s="125"/>
      <c r="P11" s="12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1.25">
      <c r="A12" s="49"/>
      <c r="B12" s="163"/>
      <c r="C12" s="376"/>
      <c r="D12" s="163"/>
      <c r="E12" s="163"/>
      <c r="F12" s="163"/>
      <c r="G12" s="49"/>
      <c r="H12" s="124"/>
      <c r="I12" s="124"/>
      <c r="J12" s="126"/>
      <c r="K12" s="125"/>
      <c r="L12" s="125"/>
      <c r="M12" s="125"/>
      <c r="N12" s="125"/>
      <c r="O12" s="125"/>
      <c r="P12" s="12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</row>
    <row r="13" spans="1:155" ht="11.25">
      <c r="A13" s="169"/>
      <c r="B13" s="197"/>
      <c r="C13" s="377"/>
      <c r="D13" s="169"/>
      <c r="E13" s="169"/>
      <c r="F13" s="169"/>
      <c r="G13" s="169"/>
      <c r="H13" s="172"/>
      <c r="I13" s="155"/>
      <c r="J13" s="173"/>
      <c r="K13" s="172"/>
      <c r="L13" s="172"/>
      <c r="M13" s="172"/>
      <c r="N13" s="172"/>
      <c r="O13" s="172"/>
      <c r="P13" s="17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</row>
    <row r="14" spans="1:155" ht="11.25">
      <c r="A14" s="42">
        <f>SUM(A8:A13)</f>
        <v>0</v>
      </c>
      <c r="B14" s="40"/>
      <c r="C14" s="378"/>
      <c r="D14" s="40"/>
      <c r="E14" s="40"/>
      <c r="F14" s="40"/>
      <c r="G14" s="40"/>
      <c r="H14" s="123">
        <f aca="true" t="shared" si="0" ref="H14:P14">SUM(H8:H13)</f>
        <v>0</v>
      </c>
      <c r="I14" s="369">
        <f t="shared" si="0"/>
        <v>0</v>
      </c>
      <c r="J14" s="370">
        <f t="shared" si="0"/>
        <v>0</v>
      </c>
      <c r="K14" s="369">
        <f t="shared" si="0"/>
        <v>0</v>
      </c>
      <c r="L14" s="369">
        <f t="shared" si="0"/>
        <v>0</v>
      </c>
      <c r="M14" s="369">
        <f t="shared" si="0"/>
        <v>0</v>
      </c>
      <c r="N14" s="369">
        <f t="shared" si="0"/>
        <v>0</v>
      </c>
      <c r="O14" s="369">
        <f t="shared" si="0"/>
        <v>0</v>
      </c>
      <c r="P14" s="369">
        <f t="shared" si="0"/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</row>
    <row r="15" spans="1:155" ht="11.25">
      <c r="A15" s="1"/>
      <c r="B15" s="1"/>
      <c r="D15" s="1"/>
      <c r="E15" s="1"/>
      <c r="F15" s="1"/>
      <c r="G15" s="1"/>
      <c r="H15" s="1"/>
      <c r="I15" s="1"/>
      <c r="J15" s="11"/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155" ht="11.25">
      <c r="A16" s="6" t="s">
        <v>1697</v>
      </c>
      <c r="B16" s="1"/>
      <c r="D16" s="1"/>
      <c r="E16" s="1"/>
      <c r="F16" s="1"/>
      <c r="G16" s="1"/>
      <c r="H16" s="1"/>
      <c r="I16" s="1"/>
      <c r="J16" s="11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ht="11.25">
      <c r="A17" s="1"/>
      <c r="B17" s="1"/>
      <c r="D17" s="1"/>
      <c r="E17" s="1"/>
      <c r="F17" s="1"/>
      <c r="G17" s="1"/>
      <c r="H17" s="1"/>
      <c r="I17" s="1"/>
      <c r="J17" s="11"/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</row>
    <row r="18" spans="1:155" ht="11.25">
      <c r="A18" s="1"/>
      <c r="B18" s="6" t="s">
        <v>1701</v>
      </c>
      <c r="C18" s="9" t="s">
        <v>1700</v>
      </c>
      <c r="D18" s="1"/>
      <c r="E18" s="1"/>
      <c r="F18" s="105">
        <v>36129</v>
      </c>
      <c r="G18" s="1"/>
      <c r="H18" s="1"/>
      <c r="I18" s="1"/>
      <c r="J18" s="11"/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</row>
    <row r="19" spans="1:155" ht="11.25">
      <c r="A19" s="1"/>
      <c r="B19" s="6" t="s">
        <v>1702</v>
      </c>
      <c r="C19" s="9" t="s">
        <v>1700</v>
      </c>
      <c r="D19" s="1"/>
      <c r="E19" s="1"/>
      <c r="F19" s="105">
        <v>33077</v>
      </c>
      <c r="G19" s="1"/>
      <c r="H19" s="1"/>
      <c r="I19" s="1"/>
      <c r="J19" s="11"/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ht="11.25">
      <c r="A20" s="1"/>
      <c r="B20" s="6" t="s">
        <v>1698</v>
      </c>
      <c r="C20" s="9" t="s">
        <v>1700</v>
      </c>
      <c r="D20" s="1"/>
      <c r="E20" s="1"/>
      <c r="F20" s="105">
        <v>33077</v>
      </c>
      <c r="G20" s="1"/>
      <c r="H20" s="1"/>
      <c r="I20" s="1"/>
      <c r="J20" s="11"/>
      <c r="K20" s="1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1.25">
      <c r="A21" s="1"/>
      <c r="B21" s="6" t="s">
        <v>1699</v>
      </c>
      <c r="C21" s="9" t="s">
        <v>1700</v>
      </c>
      <c r="D21" s="1"/>
      <c r="E21" s="1"/>
      <c r="F21" s="1" t="s">
        <v>1124</v>
      </c>
      <c r="G21" s="1"/>
      <c r="H21" s="1"/>
      <c r="I21" s="1"/>
      <c r="J21" s="11"/>
      <c r="K21" s="1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ht="11.25">
      <c r="A22" s="1"/>
      <c r="B22" s="6" t="s">
        <v>1703</v>
      </c>
      <c r="C22" s="9" t="s">
        <v>1700</v>
      </c>
      <c r="D22" s="1"/>
      <c r="E22" s="1"/>
      <c r="F22" s="105">
        <v>33077</v>
      </c>
      <c r="G22" s="1"/>
      <c r="H22" s="1"/>
      <c r="I22" s="1"/>
      <c r="J22" s="11"/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1.25">
      <c r="A23" s="1"/>
      <c r="B23" s="6" t="s">
        <v>1704</v>
      </c>
      <c r="C23" s="9" t="s">
        <v>1700</v>
      </c>
      <c r="D23" s="1"/>
      <c r="E23" s="1"/>
      <c r="F23" s="105">
        <v>36129</v>
      </c>
      <c r="G23" s="1"/>
      <c r="H23" s="1"/>
      <c r="I23" s="1"/>
      <c r="J23" s="11"/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ht="11.25">
      <c r="A24" s="1"/>
      <c r="B24" s="6" t="s">
        <v>1705</v>
      </c>
      <c r="C24" s="9" t="s">
        <v>1700</v>
      </c>
      <c r="D24" s="1"/>
      <c r="E24" s="1"/>
      <c r="F24" s="105">
        <v>33077</v>
      </c>
      <c r="G24" s="1"/>
      <c r="H24" s="1"/>
      <c r="I24" s="1"/>
      <c r="J24" s="11"/>
      <c r="K24" s="1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1.25">
      <c r="A25" s="1"/>
      <c r="B25" s="6" t="s">
        <v>1706</v>
      </c>
      <c r="C25" s="9" t="s">
        <v>1709</v>
      </c>
      <c r="D25" s="1"/>
      <c r="E25" s="1"/>
      <c r="F25" s="105">
        <v>36129</v>
      </c>
      <c r="G25" s="1"/>
      <c r="H25" s="1"/>
      <c r="I25" s="1"/>
      <c r="J25" s="11"/>
      <c r="K25" s="1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1.25">
      <c r="A26" s="1"/>
      <c r="B26" s="6" t="s">
        <v>1707</v>
      </c>
      <c r="C26" s="9" t="s">
        <v>1709</v>
      </c>
      <c r="D26" s="1"/>
      <c r="E26" s="1"/>
      <c r="F26" s="105">
        <v>33077</v>
      </c>
      <c r="G26" s="1"/>
      <c r="H26" s="1"/>
      <c r="I26" s="1"/>
      <c r="J26" s="11"/>
      <c r="K26" s="1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1.25">
      <c r="A27" s="1"/>
      <c r="B27" s="6" t="s">
        <v>1708</v>
      </c>
      <c r="C27" s="9" t="s">
        <v>1709</v>
      </c>
      <c r="D27" s="1"/>
      <c r="E27" s="1"/>
      <c r="F27" s="105">
        <v>33077</v>
      </c>
      <c r="G27" s="1"/>
      <c r="H27" s="1"/>
      <c r="I27" s="1"/>
      <c r="J27" s="11"/>
      <c r="K27" s="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1.25">
      <c r="A28" s="1"/>
      <c r="B28" s="6" t="s">
        <v>1710</v>
      </c>
      <c r="C28" s="9" t="s">
        <v>1709</v>
      </c>
      <c r="D28" s="1"/>
      <c r="E28" s="1"/>
      <c r="F28" s="105">
        <v>36129</v>
      </c>
      <c r="G28" s="1"/>
      <c r="H28" s="1"/>
      <c r="I28" s="1"/>
      <c r="J28" s="11"/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1.25">
      <c r="A29" s="1"/>
      <c r="B29" s="6" t="s">
        <v>1711</v>
      </c>
      <c r="C29" s="9" t="s">
        <v>1709</v>
      </c>
      <c r="D29" s="1"/>
      <c r="E29" s="1"/>
      <c r="F29" s="105">
        <v>33077</v>
      </c>
      <c r="G29" s="1"/>
      <c r="H29" s="1"/>
      <c r="I29" s="1"/>
      <c r="J29" s="11"/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1.25">
      <c r="A30" s="1"/>
      <c r="B30" s="6" t="s">
        <v>1712</v>
      </c>
      <c r="C30" s="9" t="s">
        <v>1715</v>
      </c>
      <c r="D30" s="1"/>
      <c r="E30" s="1"/>
      <c r="F30" s="105">
        <v>30793</v>
      </c>
      <c r="G30" s="1"/>
      <c r="H30" s="1"/>
      <c r="I30" s="1"/>
      <c r="J30" s="1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1.25">
      <c r="A31" s="81"/>
      <c r="B31" s="6" t="s">
        <v>1713</v>
      </c>
      <c r="C31" s="9" t="s">
        <v>1715</v>
      </c>
      <c r="D31" s="1"/>
      <c r="E31" s="1"/>
      <c r="F31" s="105">
        <v>36129</v>
      </c>
      <c r="G31" s="1"/>
      <c r="H31" s="1"/>
      <c r="I31" s="1"/>
      <c r="J31" s="11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</row>
    <row r="32" spans="1:155" ht="11.25">
      <c r="A32" s="81"/>
      <c r="B32" s="6" t="s">
        <v>1714</v>
      </c>
      <c r="C32" s="9" t="s">
        <v>1715</v>
      </c>
      <c r="D32" s="1"/>
      <c r="E32" s="1"/>
      <c r="F32" s="105">
        <v>36129</v>
      </c>
      <c r="G32" s="1"/>
      <c r="H32" s="1"/>
      <c r="I32" s="1"/>
      <c r="J32" s="11"/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</row>
    <row r="33" spans="1:155" ht="11.25">
      <c r="A33" s="81"/>
      <c r="B33" s="6" t="s">
        <v>1633</v>
      </c>
      <c r="C33" s="9" t="s">
        <v>1715</v>
      </c>
      <c r="D33" s="1"/>
      <c r="E33" s="1"/>
      <c r="F33" s="105">
        <v>33077</v>
      </c>
      <c r="G33" s="1"/>
      <c r="H33" s="1"/>
      <c r="I33" s="1"/>
      <c r="J33" s="11"/>
      <c r="K33" s="1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</row>
    <row r="34" spans="1:155" ht="11.25">
      <c r="A34" s="81"/>
      <c r="B34" s="6" t="s">
        <v>1716</v>
      </c>
      <c r="C34" s="9" t="s">
        <v>1715</v>
      </c>
      <c r="D34" s="1"/>
      <c r="E34" s="1"/>
      <c r="F34" s="105">
        <v>36129</v>
      </c>
      <c r="G34" s="1"/>
      <c r="H34" s="1"/>
      <c r="I34" s="1"/>
      <c r="J34" s="11"/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</row>
    <row r="35" spans="1:155" ht="11.25">
      <c r="A35" s="81"/>
      <c r="B35" s="6"/>
      <c r="D35" s="1"/>
      <c r="E35" s="1"/>
      <c r="F35" s="1"/>
      <c r="G35" s="1"/>
      <c r="H35" s="1"/>
      <c r="I35" s="1"/>
      <c r="J35" s="1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</row>
    <row r="36" spans="1:155" ht="11.25">
      <c r="A36" s="6" t="s">
        <v>1129</v>
      </c>
      <c r="B36" s="6"/>
      <c r="D36" s="1"/>
      <c r="E36" s="1"/>
      <c r="F36" s="1"/>
      <c r="G36" s="1"/>
      <c r="H36" s="1"/>
      <c r="I36" s="1"/>
      <c r="J36" s="11"/>
      <c r="K36" s="20"/>
      <c r="L36" s="20"/>
      <c r="M36" s="20"/>
      <c r="N36" s="20"/>
      <c r="O36" s="20"/>
      <c r="P36" s="2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</row>
    <row r="37" spans="1:155" ht="11.25">
      <c r="A37" s="1"/>
      <c r="B37" s="6"/>
      <c r="D37" s="1"/>
      <c r="E37" s="1"/>
      <c r="F37" s="1"/>
      <c r="G37" s="1"/>
      <c r="H37" s="1"/>
      <c r="I37" s="1"/>
      <c r="J37" s="11"/>
      <c r="K37" s="20"/>
      <c r="L37" s="20"/>
      <c r="M37" s="20"/>
      <c r="N37" s="20"/>
      <c r="O37" s="20"/>
      <c r="P37" s="2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</row>
    <row r="38" spans="1:155" ht="96.75">
      <c r="A38" s="1"/>
      <c r="B38" s="103" t="s">
        <v>1122</v>
      </c>
      <c r="C38" s="103" t="s">
        <v>1123</v>
      </c>
      <c r="D38" s="1"/>
      <c r="E38" s="1" t="s">
        <v>161</v>
      </c>
      <c r="F38" s="103" t="s">
        <v>1157</v>
      </c>
      <c r="G38" s="1"/>
      <c r="H38" s="1">
        <v>8125</v>
      </c>
      <c r="I38" s="1">
        <v>1756</v>
      </c>
      <c r="J38" s="11">
        <v>600</v>
      </c>
      <c r="K38" s="51"/>
      <c r="L38" s="51"/>
      <c r="M38" s="51"/>
      <c r="N38" s="51"/>
      <c r="O38" s="51"/>
      <c r="P38" s="5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</row>
    <row r="39" spans="1:155" ht="63.75">
      <c r="A39" s="1"/>
      <c r="B39" s="103" t="s">
        <v>1113</v>
      </c>
      <c r="C39" s="103" t="s">
        <v>1114</v>
      </c>
      <c r="D39" s="1"/>
      <c r="E39" s="1" t="s">
        <v>161</v>
      </c>
      <c r="F39" s="103" t="s">
        <v>1157</v>
      </c>
      <c r="G39" s="1"/>
      <c r="H39" s="1"/>
      <c r="I39" s="1"/>
      <c r="J39" s="11"/>
      <c r="K39" s="51"/>
      <c r="L39" s="51"/>
      <c r="M39" s="51"/>
      <c r="N39" s="51"/>
      <c r="O39" s="51"/>
      <c r="P39" s="5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</row>
    <row r="40" spans="1:155" ht="39">
      <c r="A40" s="1"/>
      <c r="B40" s="103" t="s">
        <v>1115</v>
      </c>
      <c r="C40" s="103" t="s">
        <v>1116</v>
      </c>
      <c r="D40" s="1"/>
      <c r="E40" s="1" t="s">
        <v>161</v>
      </c>
      <c r="F40" s="103" t="s">
        <v>1157</v>
      </c>
      <c r="G40" s="1"/>
      <c r="H40" s="1"/>
      <c r="I40" s="1"/>
      <c r="J40" s="11"/>
      <c r="K40" s="51"/>
      <c r="L40" s="51"/>
      <c r="M40" s="51"/>
      <c r="N40" s="51"/>
      <c r="O40" s="51"/>
      <c r="P40" s="5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</row>
    <row r="41" spans="1:155" ht="22.5">
      <c r="A41" s="1"/>
      <c r="B41" s="103" t="s">
        <v>1117</v>
      </c>
      <c r="C41" s="103" t="s">
        <v>1118</v>
      </c>
      <c r="D41" s="1"/>
      <c r="E41" s="1" t="s">
        <v>161</v>
      </c>
      <c r="F41" s="103" t="s">
        <v>1157</v>
      </c>
      <c r="G41" s="1"/>
      <c r="H41" s="1"/>
      <c r="I41" s="1"/>
      <c r="J41" s="11"/>
      <c r="K41" s="51"/>
      <c r="L41" s="51"/>
      <c r="M41" s="51"/>
      <c r="N41" s="51"/>
      <c r="O41" s="51"/>
      <c r="P41" s="5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22.5">
      <c r="A42" s="1"/>
      <c r="B42" s="103" t="s">
        <v>1543</v>
      </c>
      <c r="C42" s="103" t="s">
        <v>1119</v>
      </c>
      <c r="D42" s="1"/>
      <c r="E42" s="1" t="s">
        <v>161</v>
      </c>
      <c r="F42" s="103" t="s">
        <v>1157</v>
      </c>
      <c r="G42" s="1"/>
      <c r="H42" s="1"/>
      <c r="I42" s="1"/>
      <c r="J42" s="11"/>
      <c r="K42" s="51"/>
      <c r="L42" s="51"/>
      <c r="M42" s="51"/>
      <c r="N42" s="51"/>
      <c r="O42" s="51"/>
      <c r="P42" s="5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</row>
    <row r="43" spans="1:155" ht="30.75">
      <c r="A43" s="1"/>
      <c r="B43" s="103" t="s">
        <v>1120</v>
      </c>
      <c r="C43" s="103" t="s">
        <v>1121</v>
      </c>
      <c r="D43" s="1"/>
      <c r="E43" s="1" t="s">
        <v>161</v>
      </c>
      <c r="F43" s="103" t="s">
        <v>1130</v>
      </c>
      <c r="G43" s="1"/>
      <c r="H43" s="1"/>
      <c r="I43" s="1"/>
      <c r="J43" s="11"/>
      <c r="K43" s="51"/>
      <c r="L43" s="51"/>
      <c r="M43" s="51"/>
      <c r="N43" s="51"/>
      <c r="O43" s="51"/>
      <c r="P43" s="5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1.25" customHeight="1">
      <c r="A44" s="414" t="s">
        <v>1145</v>
      </c>
      <c r="B44" s="147" t="s">
        <v>1131</v>
      </c>
      <c r="C44" s="9" t="s">
        <v>160</v>
      </c>
      <c r="D44" s="1"/>
      <c r="E44" s="1" t="s">
        <v>161</v>
      </c>
      <c r="F44" s="103" t="s">
        <v>1127</v>
      </c>
      <c r="G44" s="1"/>
      <c r="H44" s="1"/>
      <c r="I44" s="1"/>
      <c r="J44" s="11"/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</row>
    <row r="45" spans="1:155" ht="11.25">
      <c r="A45" s="414"/>
      <c r="B45" s="358" t="s">
        <v>1132</v>
      </c>
      <c r="C45" s="9" t="s">
        <v>160</v>
      </c>
      <c r="D45" s="1"/>
      <c r="E45" s="1" t="s">
        <v>161</v>
      </c>
      <c r="F45" s="401">
        <v>38676</v>
      </c>
      <c r="G45" s="1"/>
      <c r="H45" s="1"/>
      <c r="I45" s="1"/>
      <c r="J45" s="11"/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</row>
    <row r="46" spans="1:155" ht="11.25">
      <c r="A46" s="414"/>
      <c r="B46" s="358" t="s">
        <v>1133</v>
      </c>
      <c r="C46" s="9" t="s">
        <v>160</v>
      </c>
      <c r="D46" s="1"/>
      <c r="E46" s="1" t="s">
        <v>161</v>
      </c>
      <c r="F46" s="401">
        <v>38676</v>
      </c>
      <c r="G46" s="1"/>
      <c r="H46" s="1"/>
      <c r="I46" s="1"/>
      <c r="J46" s="11"/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</row>
    <row r="47" spans="1:155" ht="11.25">
      <c r="A47" s="414"/>
      <c r="B47" s="358" t="s">
        <v>1134</v>
      </c>
      <c r="C47" s="9" t="s">
        <v>160</v>
      </c>
      <c r="D47" s="1"/>
      <c r="E47" s="1" t="s">
        <v>161</v>
      </c>
      <c r="F47" s="401">
        <v>38676</v>
      </c>
      <c r="G47" s="1"/>
      <c r="H47" s="1"/>
      <c r="I47" s="1"/>
      <c r="J47" s="1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</row>
    <row r="48" spans="1:155" ht="11.25">
      <c r="A48" s="414"/>
      <c r="B48" s="147" t="s">
        <v>1135</v>
      </c>
      <c r="C48" s="9" t="s">
        <v>160</v>
      </c>
      <c r="D48" s="1"/>
      <c r="E48" s="1" t="s">
        <v>161</v>
      </c>
      <c r="F48" s="103" t="s">
        <v>1127</v>
      </c>
      <c r="G48" s="1"/>
      <c r="H48" s="1"/>
      <c r="I48" s="1"/>
      <c r="J48" s="11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ht="11.25">
      <c r="A49" s="414"/>
      <c r="B49" s="358" t="s">
        <v>1136</v>
      </c>
      <c r="C49" s="9" t="s">
        <v>160</v>
      </c>
      <c r="D49" s="1"/>
      <c r="E49" s="1" t="s">
        <v>161</v>
      </c>
      <c r="F49" s="401">
        <v>38676</v>
      </c>
      <c r="G49" s="1"/>
      <c r="H49" s="1"/>
      <c r="I49" s="1"/>
      <c r="J49" s="11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155" ht="22.5">
      <c r="A50" s="414"/>
      <c r="B50" s="358" t="s">
        <v>1137</v>
      </c>
      <c r="C50" s="9" t="s">
        <v>160</v>
      </c>
      <c r="D50" s="1"/>
      <c r="E50" s="1" t="s">
        <v>161</v>
      </c>
      <c r="F50" s="401">
        <v>38676</v>
      </c>
      <c r="G50" s="1"/>
      <c r="H50" s="1"/>
      <c r="I50" s="1"/>
      <c r="J50" s="11"/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</row>
    <row r="51" spans="1:155" ht="11.25">
      <c r="A51" s="414"/>
      <c r="B51" s="358" t="s">
        <v>1138</v>
      </c>
      <c r="C51" s="9" t="s">
        <v>160</v>
      </c>
      <c r="D51" s="1"/>
      <c r="E51" s="1" t="s">
        <v>161</v>
      </c>
      <c r="F51" s="401">
        <v>38676</v>
      </c>
      <c r="G51" s="1"/>
      <c r="H51" s="1"/>
      <c r="I51" s="1"/>
      <c r="J51" s="11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</row>
    <row r="52" spans="1:155" ht="11.25">
      <c r="A52" s="414"/>
      <c r="B52" s="147" t="s">
        <v>1139</v>
      </c>
      <c r="C52" s="9" t="s">
        <v>160</v>
      </c>
      <c r="D52" s="1"/>
      <c r="E52" s="1" t="s">
        <v>161</v>
      </c>
      <c r="F52" s="401" t="s">
        <v>1156</v>
      </c>
      <c r="G52" s="1"/>
      <c r="H52" s="1"/>
      <c r="I52" s="1"/>
      <c r="J52" s="11"/>
      <c r="K52" s="1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</row>
    <row r="53" spans="1:155" ht="11.25">
      <c r="A53" s="414"/>
      <c r="B53" s="358" t="s">
        <v>1140</v>
      </c>
      <c r="C53" s="9" t="s">
        <v>160</v>
      </c>
      <c r="D53" s="1"/>
      <c r="E53" s="1" t="s">
        <v>161</v>
      </c>
      <c r="F53" s="401">
        <v>38676</v>
      </c>
      <c r="G53" s="1"/>
      <c r="H53" s="1"/>
      <c r="I53" s="1"/>
      <c r="J53" s="11"/>
      <c r="K53" s="1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1:155" ht="11.25">
      <c r="A54" s="414"/>
      <c r="B54" s="358" t="s">
        <v>1141</v>
      </c>
      <c r="C54" s="9" t="s">
        <v>160</v>
      </c>
      <c r="D54" s="1"/>
      <c r="E54" s="1" t="s">
        <v>161</v>
      </c>
      <c r="F54" s="401">
        <v>38676</v>
      </c>
      <c r="G54" s="1"/>
      <c r="H54" s="1"/>
      <c r="I54" s="1"/>
      <c r="J54" s="11"/>
      <c r="K54" s="1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1:155" ht="11.25">
      <c r="A55" s="414"/>
      <c r="B55" s="358" t="s">
        <v>1142</v>
      </c>
      <c r="C55" s="9" t="s">
        <v>160</v>
      </c>
      <c r="D55" s="1"/>
      <c r="E55" s="1" t="s">
        <v>161</v>
      </c>
      <c r="F55" s="401">
        <v>38676</v>
      </c>
      <c r="G55" s="1"/>
      <c r="H55" s="1"/>
      <c r="I55" s="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55" ht="11.25">
      <c r="A56" s="414"/>
      <c r="B56" s="358" t="s">
        <v>1143</v>
      </c>
      <c r="C56" s="9" t="s">
        <v>160</v>
      </c>
      <c r="D56" s="1"/>
      <c r="E56" s="1" t="s">
        <v>161</v>
      </c>
      <c r="F56" s="401">
        <v>38676</v>
      </c>
      <c r="G56" s="1"/>
      <c r="H56" s="1"/>
      <c r="I56" s="1"/>
      <c r="J56" s="11"/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ht="11.25">
      <c r="A57" s="414"/>
      <c r="B57" s="358" t="s">
        <v>1144</v>
      </c>
      <c r="C57" s="9" t="s">
        <v>160</v>
      </c>
      <c r="D57" s="1"/>
      <c r="E57" s="1" t="s">
        <v>161</v>
      </c>
      <c r="F57" s="401">
        <v>38676</v>
      </c>
      <c r="G57" s="1"/>
      <c r="H57" s="1"/>
      <c r="I57" s="1"/>
      <c r="J57" s="11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1:155" ht="11.25">
      <c r="A58" s="415" t="s">
        <v>1151</v>
      </c>
      <c r="B58" s="147" t="s">
        <v>127</v>
      </c>
      <c r="C58" s="9" t="s">
        <v>1150</v>
      </c>
      <c r="D58" s="1"/>
      <c r="E58" s="1" t="s">
        <v>161</v>
      </c>
      <c r="F58" s="2" t="s">
        <v>1456</v>
      </c>
      <c r="G58" s="1"/>
      <c r="H58" s="1"/>
      <c r="I58" s="1"/>
      <c r="J58" s="11"/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1:155" ht="11.25">
      <c r="A59" s="415"/>
      <c r="B59" s="147" t="s">
        <v>1146</v>
      </c>
      <c r="C59" s="9" t="s">
        <v>1150</v>
      </c>
      <c r="D59" s="1"/>
      <c r="E59" s="1" t="s">
        <v>161</v>
      </c>
      <c r="F59" s="2" t="s">
        <v>1456</v>
      </c>
      <c r="G59" s="1"/>
      <c r="H59" s="1"/>
      <c r="I59" s="1"/>
      <c r="J59" s="11"/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55" ht="11.25">
      <c r="A60" s="415"/>
      <c r="B60" s="147" t="s">
        <v>1147</v>
      </c>
      <c r="C60" s="9" t="s">
        <v>1150</v>
      </c>
      <c r="D60" s="1"/>
      <c r="E60" s="1" t="s">
        <v>161</v>
      </c>
      <c r="F60" s="2" t="s">
        <v>1456</v>
      </c>
      <c r="G60" s="1"/>
      <c r="H60" s="1"/>
      <c r="I60" s="1"/>
      <c r="J60" s="11"/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ht="11.25">
      <c r="A61" s="415"/>
      <c r="B61" s="147" t="s">
        <v>1148</v>
      </c>
      <c r="C61" s="9" t="s">
        <v>1150</v>
      </c>
      <c r="D61" s="1"/>
      <c r="E61" s="1" t="s">
        <v>161</v>
      </c>
      <c r="F61" s="2" t="s">
        <v>1456</v>
      </c>
      <c r="G61" s="1"/>
      <c r="H61" s="1"/>
      <c r="I61" s="1"/>
      <c r="J61" s="11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ht="11.25">
      <c r="A62" s="415"/>
      <c r="B62" s="147" t="s">
        <v>1149</v>
      </c>
      <c r="C62" s="9" t="s">
        <v>1150</v>
      </c>
      <c r="D62" s="1"/>
      <c r="E62" s="1" t="s">
        <v>161</v>
      </c>
      <c r="F62" s="2" t="s">
        <v>1456</v>
      </c>
      <c r="G62" s="1"/>
      <c r="H62" s="1"/>
      <c r="I62" s="1"/>
      <c r="J62" s="11"/>
      <c r="K62" s="1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ht="22.5">
      <c r="A63" s="1"/>
      <c r="B63" s="371" t="s">
        <v>1686</v>
      </c>
      <c r="C63" s="379" t="s">
        <v>1128</v>
      </c>
      <c r="D63" s="1"/>
      <c r="E63" s="1" t="s">
        <v>161</v>
      </c>
      <c r="F63" s="105" t="s">
        <v>1156</v>
      </c>
      <c r="G63" s="1"/>
      <c r="H63" s="1"/>
      <c r="I63" s="1"/>
      <c r="J63" s="11"/>
      <c r="K63" s="11"/>
      <c r="L63" s="1"/>
      <c r="M63" s="1"/>
      <c r="N63" s="20"/>
      <c r="O63" s="20"/>
      <c r="P63" s="2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ht="22.5">
      <c r="A64" s="1"/>
      <c r="B64" s="371" t="s">
        <v>1125</v>
      </c>
      <c r="C64" s="379" t="s">
        <v>1128</v>
      </c>
      <c r="D64" s="1"/>
      <c r="E64" s="1" t="s">
        <v>161</v>
      </c>
      <c r="F64" s="105" t="s">
        <v>1156</v>
      </c>
      <c r="G64" s="1"/>
      <c r="H64" s="1"/>
      <c r="I64" s="1"/>
      <c r="J64" s="11"/>
      <c r="K64" s="1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ht="11.25">
      <c r="A65" s="1"/>
      <c r="B65" s="371" t="s">
        <v>1195</v>
      </c>
      <c r="C65" s="9" t="s">
        <v>1700</v>
      </c>
      <c r="D65" s="1"/>
      <c r="E65" s="1" t="s">
        <v>161</v>
      </c>
      <c r="F65" s="105" t="s">
        <v>1156</v>
      </c>
      <c r="G65" s="1"/>
      <c r="H65" s="1"/>
      <c r="I65" s="1"/>
      <c r="J65" s="11"/>
      <c r="K65" s="1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ht="11.25">
      <c r="A66" s="1"/>
      <c r="B66" s="371" t="s">
        <v>1687</v>
      </c>
      <c r="C66" s="9" t="s">
        <v>1700</v>
      </c>
      <c r="D66" s="1"/>
      <c r="E66" s="1" t="s">
        <v>161</v>
      </c>
      <c r="F66" s="105" t="s">
        <v>1156</v>
      </c>
      <c r="G66" s="1"/>
      <c r="H66" s="1"/>
      <c r="I66" s="1"/>
      <c r="J66" s="11"/>
      <c r="K66" s="1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155" ht="11.25">
      <c r="A67" s="1"/>
      <c r="B67" s="371" t="s">
        <v>1688</v>
      </c>
      <c r="C67" s="9" t="s">
        <v>1700</v>
      </c>
      <c r="D67" s="1"/>
      <c r="E67" s="1" t="s">
        <v>161</v>
      </c>
      <c r="F67" s="105" t="s">
        <v>1156</v>
      </c>
      <c r="G67" s="1"/>
      <c r="H67" s="1"/>
      <c r="I67" s="1"/>
      <c r="J67" s="11"/>
      <c r="K67" s="1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155" ht="11.25">
      <c r="A68" s="1"/>
      <c r="B68" s="371" t="s">
        <v>1689</v>
      </c>
      <c r="C68" s="9" t="s">
        <v>1700</v>
      </c>
      <c r="D68" s="1"/>
      <c r="E68" s="1" t="s">
        <v>161</v>
      </c>
      <c r="F68" s="105" t="s">
        <v>1156</v>
      </c>
      <c r="G68" s="1"/>
      <c r="H68" s="1"/>
      <c r="I68" s="1"/>
      <c r="J68" s="11"/>
      <c r="K68" s="1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155" ht="11.25">
      <c r="A69" s="1"/>
      <c r="B69" s="371" t="s">
        <v>1690</v>
      </c>
      <c r="C69" s="9" t="s">
        <v>1700</v>
      </c>
      <c r="D69" s="1"/>
      <c r="E69" s="1" t="s">
        <v>161</v>
      </c>
      <c r="F69" s="105" t="s">
        <v>1156</v>
      </c>
      <c r="G69" s="1"/>
      <c r="H69" s="1"/>
      <c r="I69" s="1"/>
      <c r="J69" s="11"/>
      <c r="K69" s="1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155" ht="11.25">
      <c r="A70" s="1"/>
      <c r="B70" s="371" t="s">
        <v>1126</v>
      </c>
      <c r="C70" s="9" t="s">
        <v>1709</v>
      </c>
      <c r="D70" s="1"/>
      <c r="E70" s="1" t="s">
        <v>161</v>
      </c>
      <c r="F70" s="105" t="s">
        <v>1156</v>
      </c>
      <c r="G70" s="1"/>
      <c r="H70" s="1"/>
      <c r="I70" s="1"/>
      <c r="J70" s="11"/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155" ht="11.25">
      <c r="A71" s="1"/>
      <c r="B71" s="371" t="s">
        <v>1691</v>
      </c>
      <c r="C71" s="9" t="s">
        <v>1709</v>
      </c>
      <c r="D71" s="1"/>
      <c r="E71" s="1" t="s">
        <v>161</v>
      </c>
      <c r="F71" s="105" t="s">
        <v>1156</v>
      </c>
      <c r="G71" s="1"/>
      <c r="H71" s="1"/>
      <c r="I71" s="1"/>
      <c r="J71" s="11"/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ht="11.25">
      <c r="A72" s="1"/>
      <c r="B72" s="371" t="s">
        <v>1692</v>
      </c>
      <c r="C72" s="9" t="s">
        <v>1709</v>
      </c>
      <c r="D72" s="1"/>
      <c r="E72" s="1" t="s">
        <v>161</v>
      </c>
      <c r="F72" s="105" t="s">
        <v>1156</v>
      </c>
      <c r="G72" s="1"/>
      <c r="H72" s="1"/>
      <c r="I72" s="1"/>
      <c r="J72" s="11"/>
      <c r="K72" s="1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ht="11.25">
      <c r="A73" s="1"/>
      <c r="B73" s="371" t="s">
        <v>1693</v>
      </c>
      <c r="C73" s="9" t="s">
        <v>1709</v>
      </c>
      <c r="D73" s="1"/>
      <c r="E73" s="1" t="s">
        <v>161</v>
      </c>
      <c r="F73" s="105" t="s">
        <v>1156</v>
      </c>
      <c r="G73" s="1"/>
      <c r="H73" s="1"/>
      <c r="I73" s="1"/>
      <c r="J73" s="11"/>
      <c r="K73" s="1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ht="11.25">
      <c r="A74" s="1"/>
      <c r="B74" s="371" t="s">
        <v>1694</v>
      </c>
      <c r="C74" s="9" t="s">
        <v>1709</v>
      </c>
      <c r="D74" s="1"/>
      <c r="E74" s="1" t="s">
        <v>161</v>
      </c>
      <c r="F74" s="105" t="s">
        <v>1156</v>
      </c>
      <c r="G74" s="1"/>
      <c r="H74" s="1"/>
      <c r="I74" s="1"/>
      <c r="J74" s="11"/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ht="11.25">
      <c r="A75" s="1"/>
      <c r="B75" s="371" t="s">
        <v>1695</v>
      </c>
      <c r="C75" s="9" t="s">
        <v>1709</v>
      </c>
      <c r="D75" s="1"/>
      <c r="E75" s="1" t="s">
        <v>161</v>
      </c>
      <c r="F75" s="1" t="s">
        <v>1127</v>
      </c>
      <c r="G75" s="1"/>
      <c r="H75" s="1"/>
      <c r="I75" s="1"/>
      <c r="J75" s="11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ht="11.25">
      <c r="A76" s="1"/>
      <c r="B76" s="371" t="s">
        <v>1696</v>
      </c>
      <c r="C76" s="9" t="s">
        <v>1709</v>
      </c>
      <c r="D76" s="1"/>
      <c r="E76" s="1" t="s">
        <v>161</v>
      </c>
      <c r="F76" s="1" t="s">
        <v>1127</v>
      </c>
      <c r="G76" s="1"/>
      <c r="H76" s="1"/>
      <c r="I76" s="1"/>
      <c r="J76" s="11"/>
      <c r="K76" s="1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ht="22.5">
      <c r="A77" s="1"/>
      <c r="B77" s="352" t="s">
        <v>1152</v>
      </c>
      <c r="C77" s="9" t="s">
        <v>1715</v>
      </c>
      <c r="D77" s="1"/>
      <c r="E77" s="1" t="s">
        <v>161</v>
      </c>
      <c r="F77" s="1" t="s">
        <v>1127</v>
      </c>
      <c r="G77" s="1"/>
      <c r="H77" s="1"/>
      <c r="I77" s="1"/>
      <c r="J77" s="11"/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5" ht="11.25">
      <c r="A78" s="6"/>
      <c r="B78" s="6" t="s">
        <v>521</v>
      </c>
      <c r="C78" s="9" t="s">
        <v>1715</v>
      </c>
      <c r="D78" s="1"/>
      <c r="E78" s="1" t="s">
        <v>161</v>
      </c>
      <c r="F78" s="105" t="s">
        <v>1127</v>
      </c>
      <c r="G78" s="1"/>
      <c r="H78" s="1"/>
      <c r="I78" s="1"/>
      <c r="J78" s="11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</row>
    <row r="79" spans="1:155" ht="11.25">
      <c r="A79" s="1"/>
      <c r="B79" s="6" t="s">
        <v>1153</v>
      </c>
      <c r="C79" s="9" t="s">
        <v>1715</v>
      </c>
      <c r="D79" s="1"/>
      <c r="E79" s="1" t="s">
        <v>161</v>
      </c>
      <c r="F79" s="105" t="s">
        <v>1127</v>
      </c>
      <c r="G79" s="1"/>
      <c r="H79" s="1"/>
      <c r="I79" s="1"/>
      <c r="J79" s="11"/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:155" ht="11.25">
      <c r="A80" s="1"/>
      <c r="B80" s="6" t="s">
        <v>1154</v>
      </c>
      <c r="C80" s="9" t="s">
        <v>1715</v>
      </c>
      <c r="D80" s="1"/>
      <c r="E80" s="1" t="s">
        <v>161</v>
      </c>
      <c r="F80" s="105" t="s">
        <v>1127</v>
      </c>
      <c r="G80" s="1"/>
      <c r="H80" s="1"/>
      <c r="I80" s="1"/>
      <c r="J80" s="11"/>
      <c r="K80" s="1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</row>
    <row r="81" spans="1:155" ht="11.25">
      <c r="A81" s="1"/>
      <c r="B81" s="6" t="s">
        <v>1155</v>
      </c>
      <c r="C81" s="9" t="s">
        <v>1715</v>
      </c>
      <c r="D81" s="1"/>
      <c r="E81" s="1" t="s">
        <v>161</v>
      </c>
      <c r="F81" s="105" t="s">
        <v>1127</v>
      </c>
      <c r="G81" s="1"/>
      <c r="H81" s="1"/>
      <c r="I81" s="1"/>
      <c r="J81" s="11"/>
      <c r="K81" s="1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</row>
    <row r="82" spans="1:155" ht="11.25">
      <c r="A82" s="1"/>
      <c r="B82" s="6" t="s">
        <v>1690</v>
      </c>
      <c r="C82" s="9" t="s">
        <v>1715</v>
      </c>
      <c r="D82" s="1"/>
      <c r="E82" s="1" t="s">
        <v>161</v>
      </c>
      <c r="F82" s="105" t="s">
        <v>1127</v>
      </c>
      <c r="G82" s="1"/>
      <c r="H82" s="1"/>
      <c r="I82" s="1"/>
      <c r="J82" s="11"/>
      <c r="K82" s="1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</row>
    <row r="83" spans="1:155" ht="11.25">
      <c r="A83" s="1"/>
      <c r="B83" s="6"/>
      <c r="D83" s="1"/>
      <c r="E83" s="1"/>
      <c r="F83" s="1"/>
      <c r="G83" s="1"/>
      <c r="H83" s="1"/>
      <c r="I83" s="1"/>
      <c r="J83" s="11"/>
      <c r="K83" s="1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</row>
    <row r="84" spans="1:155" ht="11.25">
      <c r="A84" s="1"/>
      <c r="B84" s="6"/>
      <c r="D84" s="1"/>
      <c r="E84" s="1"/>
      <c r="F84" s="1"/>
      <c r="G84" s="1"/>
      <c r="H84" s="1"/>
      <c r="I84" s="1"/>
      <c r="J84" s="11"/>
      <c r="K84" s="1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</row>
    <row r="85" spans="1:155" ht="11.25">
      <c r="A85" s="1"/>
      <c r="B85" s="6"/>
      <c r="D85" s="1"/>
      <c r="E85" s="1"/>
      <c r="F85" s="1"/>
      <c r="G85" s="1"/>
      <c r="H85" s="1"/>
      <c r="I85" s="1"/>
      <c r="J85" s="11"/>
      <c r="K85" s="1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</row>
    <row r="86" spans="1:155" ht="11.25">
      <c r="A86" s="1"/>
      <c r="B86" s="6"/>
      <c r="D86" s="1"/>
      <c r="E86" s="1"/>
      <c r="F86" s="1"/>
      <c r="G86" s="1"/>
      <c r="H86" s="1"/>
      <c r="I86" s="1"/>
      <c r="J86" s="11"/>
      <c r="K86" s="1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</row>
    <row r="87" spans="1:155" ht="11.25">
      <c r="A87" s="1"/>
      <c r="B87" s="6"/>
      <c r="D87" s="1"/>
      <c r="E87" s="1"/>
      <c r="F87" s="1"/>
      <c r="G87" s="1"/>
      <c r="H87" s="1"/>
      <c r="I87" s="1"/>
      <c r="J87" s="11"/>
      <c r="K87" s="1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</row>
    <row r="88" spans="1:155" ht="11.25">
      <c r="A88" s="1"/>
      <c r="B88" s="6"/>
      <c r="D88" s="1"/>
      <c r="E88" s="1"/>
      <c r="F88" s="1"/>
      <c r="G88" s="1"/>
      <c r="H88" s="1"/>
      <c r="I88" s="1"/>
      <c r="J88" s="11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</row>
    <row r="89" spans="1:155" ht="11.25">
      <c r="A89" s="1"/>
      <c r="B89" s="1"/>
      <c r="D89" s="1"/>
      <c r="E89" s="1"/>
      <c r="F89" s="1"/>
      <c r="G89" s="1"/>
      <c r="H89" s="1"/>
      <c r="I89" s="1"/>
      <c r="J89" s="11"/>
      <c r="K89" s="1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</row>
    <row r="90" spans="1:155" ht="11.25">
      <c r="A90" s="1"/>
      <c r="B90" s="1"/>
      <c r="D90" s="1"/>
      <c r="E90" s="1"/>
      <c r="F90" s="1"/>
      <c r="G90" s="1"/>
      <c r="H90" s="1"/>
      <c r="I90" s="1"/>
      <c r="J90" s="11"/>
      <c r="K90" s="1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:155" ht="11.25">
      <c r="A91" s="1"/>
      <c r="B91" s="1"/>
      <c r="D91" s="1"/>
      <c r="E91" s="1"/>
      <c r="F91" s="1"/>
      <c r="G91" s="1"/>
      <c r="H91" s="1"/>
      <c r="I91" s="1"/>
      <c r="J91" s="11"/>
      <c r="K91" s="1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:155" ht="11.25">
      <c r="A92" s="1"/>
      <c r="B92" s="1"/>
      <c r="D92" s="1"/>
      <c r="E92" s="1"/>
      <c r="F92" s="1"/>
      <c r="G92" s="1"/>
      <c r="H92" s="1"/>
      <c r="I92" s="1"/>
      <c r="J92" s="11"/>
      <c r="K92" s="1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155" ht="11.25">
      <c r="A93" s="1"/>
      <c r="B93" s="1"/>
      <c r="D93" s="1"/>
      <c r="E93" s="1"/>
      <c r="F93" s="1"/>
      <c r="G93" s="1"/>
      <c r="H93" s="1"/>
      <c r="I93" s="1"/>
      <c r="J93" s="11"/>
      <c r="K93" s="1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155" ht="11.25">
      <c r="A94" s="1"/>
      <c r="B94" s="1"/>
      <c r="D94" s="1"/>
      <c r="E94" s="1"/>
      <c r="F94" s="1"/>
      <c r="G94" s="1"/>
      <c r="H94" s="1"/>
      <c r="I94" s="1"/>
      <c r="J94" s="11"/>
      <c r="K94" s="1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:155" ht="11.25">
      <c r="A95" s="1"/>
      <c r="B95" s="1"/>
      <c r="D95" s="1"/>
      <c r="E95" s="1"/>
      <c r="F95" s="1"/>
      <c r="G95" s="1"/>
      <c r="H95" s="1"/>
      <c r="I95" s="1"/>
      <c r="J95" s="11"/>
      <c r="K95" s="1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:155" ht="11.25">
      <c r="A96" s="1"/>
      <c r="B96" s="1"/>
      <c r="D96" s="1"/>
      <c r="E96" s="1"/>
      <c r="F96" s="1"/>
      <c r="G96" s="1"/>
      <c r="H96" s="1"/>
      <c r="I96" s="1"/>
      <c r="J96" s="11"/>
      <c r="K96" s="1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:155" ht="11.25">
      <c r="A97" s="1"/>
      <c r="B97" s="1"/>
      <c r="D97" s="1"/>
      <c r="E97" s="1"/>
      <c r="F97" s="1"/>
      <c r="G97" s="1"/>
      <c r="H97" s="1"/>
      <c r="I97" s="1"/>
      <c r="J97" s="11"/>
      <c r="K97" s="1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:155" ht="11.25">
      <c r="A98" s="1"/>
      <c r="B98" s="103"/>
      <c r="D98" s="1"/>
      <c r="E98" s="1"/>
      <c r="F98" s="1"/>
      <c r="G98" s="1"/>
      <c r="H98" s="1"/>
      <c r="I98" s="1"/>
      <c r="J98" s="11"/>
      <c r="K98" s="1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:155" ht="11.25">
      <c r="A99" s="1"/>
      <c r="B99" s="1"/>
      <c r="D99" s="1"/>
      <c r="E99" s="1"/>
      <c r="F99" s="105"/>
      <c r="G99" s="1"/>
      <c r="H99" s="1"/>
      <c r="I99" s="1"/>
      <c r="J99" s="11"/>
      <c r="K99" s="1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:155" ht="11.25">
      <c r="A100" s="1"/>
      <c r="B100" s="1"/>
      <c r="D100" s="1"/>
      <c r="E100" s="1"/>
      <c r="F100" s="105"/>
      <c r="G100" s="1"/>
      <c r="H100" s="1"/>
      <c r="I100" s="1"/>
      <c r="J100" s="11"/>
      <c r="K100" s="1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:155" ht="11.25">
      <c r="A101" s="1"/>
      <c r="B101" s="1"/>
      <c r="D101" s="1"/>
      <c r="E101" s="1"/>
      <c r="F101" s="1"/>
      <c r="G101" s="1"/>
      <c r="H101" s="1"/>
      <c r="I101" s="1"/>
      <c r="J101" s="11"/>
      <c r="K101" s="1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ht="11.25">
      <c r="A102" s="1"/>
      <c r="B102" s="1"/>
      <c r="D102" s="1"/>
      <c r="E102" s="1"/>
      <c r="F102" s="1"/>
      <c r="G102" s="1"/>
      <c r="H102" s="1"/>
      <c r="I102" s="1"/>
      <c r="J102" s="11"/>
      <c r="K102" s="1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</row>
    <row r="103" spans="1:155" ht="11.25">
      <c r="A103" s="1"/>
      <c r="B103" s="6"/>
      <c r="D103" s="1"/>
      <c r="E103" s="1"/>
      <c r="F103" s="1"/>
      <c r="G103" s="1"/>
      <c r="H103" s="1"/>
      <c r="I103" s="1"/>
      <c r="J103" s="11"/>
      <c r="K103" s="1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</row>
    <row r="104" spans="1:155" ht="11.25">
      <c r="A104" s="1"/>
      <c r="B104" s="1"/>
      <c r="D104" s="1"/>
      <c r="E104" s="1"/>
      <c r="F104" s="1"/>
      <c r="G104" s="1"/>
      <c r="H104" s="1"/>
      <c r="I104" s="1"/>
      <c r="J104" s="11"/>
      <c r="K104" s="1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</row>
    <row r="105" spans="1:155" ht="11.25">
      <c r="A105" s="1"/>
      <c r="B105" s="1"/>
      <c r="D105" s="1"/>
      <c r="E105" s="1"/>
      <c r="F105" s="1"/>
      <c r="G105" s="1"/>
      <c r="H105" s="1"/>
      <c r="I105" s="1"/>
      <c r="J105" s="11"/>
      <c r="K105" s="1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</row>
    <row r="106" spans="1:155" ht="11.25">
      <c r="A106" s="1"/>
      <c r="B106" s="1"/>
      <c r="D106" s="1"/>
      <c r="E106" s="1"/>
      <c r="F106" s="1"/>
      <c r="G106" s="1"/>
      <c r="H106" s="1"/>
      <c r="I106" s="1"/>
      <c r="J106" s="11"/>
      <c r="K106" s="1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</row>
    <row r="107" spans="1:155" ht="11.25">
      <c r="A107" s="1"/>
      <c r="B107" s="1"/>
      <c r="D107" s="1"/>
      <c r="E107" s="1"/>
      <c r="F107" s="1"/>
      <c r="G107" s="1"/>
      <c r="H107" s="1"/>
      <c r="I107" s="1"/>
      <c r="J107" s="11"/>
      <c r="K107" s="1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</row>
    <row r="108" spans="1:155" ht="11.25">
      <c r="A108" s="1"/>
      <c r="B108" s="1"/>
      <c r="D108" s="1"/>
      <c r="E108" s="1"/>
      <c r="F108" s="1"/>
      <c r="G108" s="1"/>
      <c r="H108" s="1"/>
      <c r="I108" s="1"/>
      <c r="J108" s="11"/>
      <c r="K108" s="1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</row>
    <row r="109" spans="1:155" ht="11.25">
      <c r="A109" s="1"/>
      <c r="B109" s="1"/>
      <c r="D109" s="1"/>
      <c r="E109" s="1"/>
      <c r="F109" s="1"/>
      <c r="G109" s="1"/>
      <c r="H109" s="1"/>
      <c r="I109" s="1"/>
      <c r="J109" s="11"/>
      <c r="K109" s="1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</row>
    <row r="110" spans="1:155" ht="11.25">
      <c r="A110" s="1"/>
      <c r="B110" s="1"/>
      <c r="D110" s="1"/>
      <c r="E110" s="1"/>
      <c r="F110" s="1"/>
      <c r="G110" s="1"/>
      <c r="H110" s="1"/>
      <c r="I110" s="1"/>
      <c r="J110" s="11"/>
      <c r="K110" s="1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155" ht="11.25">
      <c r="A111" s="1"/>
      <c r="B111" s="1"/>
      <c r="D111" s="1"/>
      <c r="E111" s="1"/>
      <c r="F111" s="1"/>
      <c r="G111" s="1"/>
      <c r="H111" s="1"/>
      <c r="I111" s="1"/>
      <c r="J111" s="11"/>
      <c r="K111" s="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</row>
    <row r="112" spans="1:155" ht="11.25">
      <c r="A112" s="1"/>
      <c r="B112" s="1"/>
      <c r="D112" s="1"/>
      <c r="E112" s="1"/>
      <c r="F112" s="1"/>
      <c r="G112" s="1"/>
      <c r="H112" s="1"/>
      <c r="I112" s="1"/>
      <c r="J112" s="11"/>
      <c r="K112" s="1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</row>
    <row r="113" spans="1:155" ht="11.25">
      <c r="A113" s="1"/>
      <c r="B113" s="1"/>
      <c r="D113" s="1"/>
      <c r="E113" s="1"/>
      <c r="F113" s="1"/>
      <c r="G113" s="1"/>
      <c r="H113" s="1"/>
      <c r="I113" s="1"/>
      <c r="J113" s="11"/>
      <c r="K113" s="1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</row>
    <row r="114" spans="1:155" ht="11.25">
      <c r="A114" s="1"/>
      <c r="B114" s="1"/>
      <c r="D114" s="1"/>
      <c r="E114" s="1"/>
      <c r="F114" s="1"/>
      <c r="G114" s="1"/>
      <c r="H114" s="1"/>
      <c r="I114" s="1"/>
      <c r="J114" s="11"/>
      <c r="K114" s="1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</row>
    <row r="115" spans="1:155" ht="11.25">
      <c r="A115" s="1"/>
      <c r="B115" s="1"/>
      <c r="D115" s="1"/>
      <c r="E115" s="1"/>
      <c r="F115" s="1"/>
      <c r="G115" s="1"/>
      <c r="H115" s="1"/>
      <c r="I115" s="1"/>
      <c r="J115" s="11"/>
      <c r="K115" s="1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</row>
    <row r="116" spans="1:155" ht="11.25">
      <c r="A116" s="1"/>
      <c r="B116" s="1"/>
      <c r="D116" s="1"/>
      <c r="E116" s="1"/>
      <c r="F116" s="1"/>
      <c r="G116" s="1"/>
      <c r="H116" s="1"/>
      <c r="I116" s="1"/>
      <c r="J116" s="11"/>
      <c r="K116" s="1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</row>
    <row r="117" spans="1:155" ht="11.25">
      <c r="A117" s="1"/>
      <c r="B117" s="1"/>
      <c r="D117" s="1"/>
      <c r="E117" s="1"/>
      <c r="F117" s="1"/>
      <c r="G117" s="1"/>
      <c r="H117" s="1"/>
      <c r="I117" s="1"/>
      <c r="J117" s="11"/>
      <c r="K117" s="1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</row>
    <row r="118" spans="1:155" ht="11.25">
      <c r="A118" s="1"/>
      <c r="B118" s="1"/>
      <c r="D118" s="1"/>
      <c r="E118" s="1"/>
      <c r="F118" s="1"/>
      <c r="G118" s="1"/>
      <c r="H118" s="1"/>
      <c r="I118" s="1"/>
      <c r="J118" s="11"/>
      <c r="K118" s="1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</row>
    <row r="119" spans="1:155" ht="11.25">
      <c r="A119" s="1"/>
      <c r="B119" s="1"/>
      <c r="D119" s="1"/>
      <c r="E119" s="1"/>
      <c r="F119" s="1"/>
      <c r="G119" s="1"/>
      <c r="H119" s="1"/>
      <c r="I119" s="1"/>
      <c r="J119" s="11"/>
      <c r="K119" s="1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</row>
    <row r="120" spans="1:155" ht="11.25">
      <c r="A120" s="1"/>
      <c r="B120" s="1"/>
      <c r="D120" s="1"/>
      <c r="E120" s="1"/>
      <c r="F120" s="1"/>
      <c r="G120" s="1"/>
      <c r="H120" s="1"/>
      <c r="I120" s="1"/>
      <c r="J120" s="11"/>
      <c r="K120" s="1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</row>
    <row r="121" spans="1:155" ht="11.25">
      <c r="A121" s="1"/>
      <c r="B121" s="1"/>
      <c r="D121" s="1"/>
      <c r="E121" s="1"/>
      <c r="F121" s="1"/>
      <c r="G121" s="1"/>
      <c r="H121" s="1"/>
      <c r="I121" s="1"/>
      <c r="J121" s="11"/>
      <c r="K121" s="1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</row>
    <row r="122" spans="1:155" ht="11.25">
      <c r="A122" s="1"/>
      <c r="B122" s="1"/>
      <c r="D122" s="1"/>
      <c r="E122" s="1"/>
      <c r="F122" s="1"/>
      <c r="G122" s="1"/>
      <c r="H122" s="1"/>
      <c r="I122" s="1"/>
      <c r="J122" s="11"/>
      <c r="K122" s="1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</row>
    <row r="123" spans="1:155" ht="11.25">
      <c r="A123" s="1"/>
      <c r="B123" s="1"/>
      <c r="D123" s="1"/>
      <c r="E123" s="1"/>
      <c r="F123" s="1"/>
      <c r="G123" s="1"/>
      <c r="H123" s="1"/>
      <c r="I123" s="1"/>
      <c r="J123" s="11"/>
      <c r="K123" s="1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</row>
    <row r="124" spans="1:155" ht="11.25">
      <c r="A124" s="1"/>
      <c r="B124" s="1"/>
      <c r="D124" s="1"/>
      <c r="E124" s="1"/>
      <c r="F124" s="1"/>
      <c r="G124" s="1"/>
      <c r="H124" s="1"/>
      <c r="I124" s="1"/>
      <c r="J124" s="11"/>
      <c r="K124" s="1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</row>
    <row r="125" spans="1:155" ht="11.25">
      <c r="A125" s="1"/>
      <c r="B125" s="1"/>
      <c r="D125" s="1"/>
      <c r="E125" s="1"/>
      <c r="F125" s="1"/>
      <c r="G125" s="1"/>
      <c r="H125" s="1"/>
      <c r="I125" s="1"/>
      <c r="J125" s="11"/>
      <c r="K125" s="1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</row>
    <row r="126" spans="1:155" ht="11.25">
      <c r="A126" s="1"/>
      <c r="B126" s="1"/>
      <c r="D126" s="1"/>
      <c r="E126" s="1"/>
      <c r="F126" s="1"/>
      <c r="G126" s="1"/>
      <c r="H126" s="1"/>
      <c r="I126" s="1"/>
      <c r="J126" s="11"/>
      <c r="K126" s="1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</row>
    <row r="127" spans="1:155" ht="11.25">
      <c r="A127" s="1"/>
      <c r="B127" s="1"/>
      <c r="D127" s="1"/>
      <c r="E127" s="1"/>
      <c r="F127" s="1"/>
      <c r="G127" s="1"/>
      <c r="H127" s="1"/>
      <c r="I127" s="1"/>
      <c r="J127" s="11"/>
      <c r="K127" s="1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</row>
    <row r="128" spans="1:155" ht="11.25">
      <c r="A128" s="1"/>
      <c r="B128" s="1"/>
      <c r="D128" s="1"/>
      <c r="E128" s="1"/>
      <c r="F128" s="1"/>
      <c r="G128" s="1"/>
      <c r="H128" s="1"/>
      <c r="I128" s="1"/>
      <c r="J128" s="11"/>
      <c r="K128" s="1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</row>
    <row r="129" spans="1:155" ht="11.25">
      <c r="A129" s="1"/>
      <c r="B129" s="1"/>
      <c r="D129" s="1"/>
      <c r="E129" s="1"/>
      <c r="F129" s="1"/>
      <c r="G129" s="1"/>
      <c r="H129" s="1"/>
      <c r="I129" s="1"/>
      <c r="J129" s="11"/>
      <c r="K129" s="1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</row>
    <row r="130" spans="1:155" ht="11.25">
      <c r="A130" s="1"/>
      <c r="B130" s="1"/>
      <c r="D130" s="1"/>
      <c r="E130" s="1"/>
      <c r="F130" s="1"/>
      <c r="G130" s="1"/>
      <c r="H130" s="1"/>
      <c r="I130" s="1"/>
      <c r="J130" s="11"/>
      <c r="K130" s="1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</row>
    <row r="131" spans="1:155" ht="11.25">
      <c r="A131" s="1"/>
      <c r="B131" s="1"/>
      <c r="D131" s="1"/>
      <c r="E131" s="1"/>
      <c r="F131" s="1"/>
      <c r="G131" s="1"/>
      <c r="H131" s="1"/>
      <c r="I131" s="1"/>
      <c r="J131" s="11"/>
      <c r="K131" s="1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</row>
    <row r="132" spans="1:155" ht="11.25">
      <c r="A132" s="1"/>
      <c r="B132" s="1"/>
      <c r="D132" s="1"/>
      <c r="E132" s="1"/>
      <c r="F132" s="1"/>
      <c r="G132" s="1"/>
      <c r="H132" s="1"/>
      <c r="I132" s="1"/>
      <c r="J132" s="11"/>
      <c r="K132" s="1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1:155" ht="11.25">
      <c r="A133" s="1"/>
      <c r="B133" s="1"/>
      <c r="D133" s="1"/>
      <c r="E133" s="1"/>
      <c r="F133" s="1"/>
      <c r="G133" s="1"/>
      <c r="H133" s="1"/>
      <c r="I133" s="1"/>
      <c r="J133" s="11"/>
      <c r="K133" s="1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</row>
    <row r="134" spans="1:155" ht="11.25">
      <c r="A134" s="1"/>
      <c r="B134" s="1"/>
      <c r="D134" s="1"/>
      <c r="E134" s="1"/>
      <c r="F134" s="1"/>
      <c r="G134" s="1"/>
      <c r="H134" s="1"/>
      <c r="I134" s="1"/>
      <c r="J134" s="11"/>
      <c r="K134" s="1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</row>
    <row r="135" spans="1:155" ht="11.25">
      <c r="A135" s="1"/>
      <c r="B135" s="1"/>
      <c r="D135" s="1"/>
      <c r="E135" s="1"/>
      <c r="F135" s="1"/>
      <c r="G135" s="1"/>
      <c r="H135" s="1"/>
      <c r="I135" s="1"/>
      <c r="J135" s="11"/>
      <c r="K135" s="1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1:155" ht="11.25">
      <c r="A136" s="1"/>
      <c r="B136" s="1"/>
      <c r="D136" s="1"/>
      <c r="E136" s="1"/>
      <c r="F136" s="1"/>
      <c r="G136" s="1"/>
      <c r="H136" s="1"/>
      <c r="I136" s="1"/>
      <c r="J136" s="11"/>
      <c r="K136" s="1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1:155" ht="11.25">
      <c r="A137" s="1"/>
      <c r="B137" s="1"/>
      <c r="D137" s="1"/>
      <c r="E137" s="1"/>
      <c r="F137" s="1"/>
      <c r="G137" s="1"/>
      <c r="H137" s="1"/>
      <c r="I137" s="1"/>
      <c r="J137" s="11"/>
      <c r="K137" s="1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1:155" ht="11.25">
      <c r="A138" s="1"/>
      <c r="B138" s="1"/>
      <c r="D138" s="1"/>
      <c r="E138" s="1"/>
      <c r="F138" s="1"/>
      <c r="G138" s="1"/>
      <c r="H138" s="1"/>
      <c r="I138" s="1"/>
      <c r="J138" s="11"/>
      <c r="K138" s="1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1:155" ht="11.25">
      <c r="A139" s="1"/>
      <c r="B139" s="1"/>
      <c r="D139" s="1"/>
      <c r="E139" s="1"/>
      <c r="F139" s="1"/>
      <c r="G139" s="1"/>
      <c r="H139" s="1"/>
      <c r="I139" s="1"/>
      <c r="J139" s="11"/>
      <c r="K139" s="1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ht="11.25">
      <c r="A140" s="1"/>
      <c r="B140" s="1"/>
      <c r="D140" s="1"/>
      <c r="E140" s="1"/>
      <c r="F140" s="1"/>
      <c r="G140" s="1"/>
      <c r="H140" s="1"/>
      <c r="I140" s="1"/>
      <c r="J140" s="11"/>
      <c r="K140" s="1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ht="11.25">
      <c r="A141" s="1"/>
      <c r="B141" s="1"/>
      <c r="D141" s="1"/>
      <c r="E141" s="1"/>
      <c r="F141" s="1"/>
      <c r="G141" s="1"/>
      <c r="H141" s="1"/>
      <c r="I141" s="1"/>
      <c r="J141" s="11"/>
      <c r="K141" s="1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ht="11.25">
      <c r="A142" s="1"/>
      <c r="B142" s="1"/>
      <c r="D142" s="1"/>
      <c r="E142" s="1"/>
      <c r="F142" s="1"/>
      <c r="G142" s="1"/>
      <c r="H142" s="1"/>
      <c r="I142" s="1"/>
      <c r="J142" s="11"/>
      <c r="K142" s="1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ht="11.25">
      <c r="A143" s="1"/>
      <c r="B143" s="1"/>
      <c r="D143" s="1"/>
      <c r="E143" s="1"/>
      <c r="F143" s="1"/>
      <c r="G143" s="1"/>
      <c r="H143" s="1"/>
      <c r="I143" s="1"/>
      <c r="J143" s="11"/>
      <c r="K143" s="1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ht="11.25">
      <c r="A144" s="1"/>
      <c r="B144" s="1"/>
      <c r="D144" s="1"/>
      <c r="E144" s="1"/>
      <c r="F144" s="1"/>
      <c r="G144" s="1"/>
      <c r="H144" s="1"/>
      <c r="I144" s="1"/>
      <c r="J144" s="11"/>
      <c r="K144" s="1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55" ht="11.25">
      <c r="A145" s="1"/>
      <c r="B145" s="1"/>
      <c r="D145" s="1"/>
      <c r="E145" s="1"/>
      <c r="F145" s="1"/>
      <c r="G145" s="1"/>
      <c r="H145" s="1"/>
      <c r="I145" s="1"/>
      <c r="J145" s="11"/>
      <c r="K145" s="1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  <row r="146" spans="1:155" ht="11.25">
      <c r="A146" s="1"/>
      <c r="B146" s="1"/>
      <c r="D146" s="1"/>
      <c r="E146" s="1"/>
      <c r="F146" s="1"/>
      <c r="G146" s="1"/>
      <c r="H146" s="1"/>
      <c r="I146" s="1"/>
      <c r="J146" s="11"/>
      <c r="K146" s="1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</row>
    <row r="147" spans="1:155" ht="11.25">
      <c r="A147" s="1"/>
      <c r="B147" s="1"/>
      <c r="D147" s="1"/>
      <c r="E147" s="1"/>
      <c r="F147" s="1"/>
      <c r="G147" s="1"/>
      <c r="H147" s="1"/>
      <c r="I147" s="1"/>
      <c r="J147" s="11"/>
      <c r="K147" s="1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</row>
    <row r="148" spans="1:155" ht="11.25">
      <c r="A148" s="1"/>
      <c r="B148" s="1"/>
      <c r="D148" s="1"/>
      <c r="E148" s="1"/>
      <c r="F148" s="1"/>
      <c r="G148" s="1"/>
      <c r="H148" s="1"/>
      <c r="I148" s="1"/>
      <c r="J148" s="11"/>
      <c r="K148" s="1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</row>
    <row r="149" spans="1:155" ht="11.25">
      <c r="A149" s="1"/>
      <c r="B149" s="1"/>
      <c r="D149" s="1"/>
      <c r="E149" s="1"/>
      <c r="F149" s="1"/>
      <c r="G149" s="1"/>
      <c r="H149" s="1"/>
      <c r="I149" s="1"/>
      <c r="J149" s="11"/>
      <c r="K149" s="1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</row>
    <row r="150" spans="1:155" ht="11.25">
      <c r="A150" s="1"/>
      <c r="B150" s="1"/>
      <c r="D150" s="1"/>
      <c r="E150" s="1"/>
      <c r="F150" s="1"/>
      <c r="G150" s="1"/>
      <c r="H150" s="1"/>
      <c r="I150" s="1"/>
      <c r="J150" s="11"/>
      <c r="K150" s="1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</row>
    <row r="151" spans="1:155" ht="11.25">
      <c r="A151" s="1"/>
      <c r="B151" s="1"/>
      <c r="D151" s="1"/>
      <c r="E151" s="1"/>
      <c r="F151" s="1"/>
      <c r="G151" s="1"/>
      <c r="H151" s="1"/>
      <c r="I151" s="1"/>
      <c r="J151" s="11"/>
      <c r="K151" s="1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</row>
    <row r="152" spans="1:155" ht="11.25">
      <c r="A152" s="1"/>
      <c r="B152" s="1"/>
      <c r="D152" s="1"/>
      <c r="E152" s="1"/>
      <c r="F152" s="1"/>
      <c r="G152" s="1"/>
      <c r="H152" s="1"/>
      <c r="I152" s="1"/>
      <c r="J152" s="11"/>
      <c r="K152" s="1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</row>
    <row r="153" spans="1:155" ht="11.25">
      <c r="A153" s="1"/>
      <c r="B153" s="1"/>
      <c r="D153" s="1"/>
      <c r="E153" s="1"/>
      <c r="F153" s="1"/>
      <c r="G153" s="1"/>
      <c r="H153" s="1"/>
      <c r="I153" s="1"/>
      <c r="J153" s="11"/>
      <c r="K153" s="1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</row>
    <row r="154" spans="1:155" ht="11.25">
      <c r="A154" s="1"/>
      <c r="B154" s="1"/>
      <c r="D154" s="1"/>
      <c r="E154" s="1"/>
      <c r="F154" s="1"/>
      <c r="G154" s="1"/>
      <c r="H154" s="1"/>
      <c r="I154" s="1"/>
      <c r="J154" s="11"/>
      <c r="K154" s="1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</row>
    <row r="155" spans="1:155" ht="11.25">
      <c r="A155" s="1"/>
      <c r="B155" s="1"/>
      <c r="D155" s="1"/>
      <c r="E155" s="1"/>
      <c r="F155" s="1"/>
      <c r="G155" s="1"/>
      <c r="H155" s="1"/>
      <c r="I155" s="1"/>
      <c r="J155" s="11"/>
      <c r="K155" s="1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</row>
    <row r="156" spans="1:155" ht="11.25">
      <c r="A156" s="1"/>
      <c r="B156" s="1"/>
      <c r="D156" s="1"/>
      <c r="E156" s="1"/>
      <c r="F156" s="1"/>
      <c r="G156" s="1"/>
      <c r="H156" s="1"/>
      <c r="I156" s="1"/>
      <c r="J156" s="11"/>
      <c r="K156" s="1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</row>
    <row r="157" spans="1:155" ht="11.25">
      <c r="A157" s="1"/>
      <c r="B157" s="1"/>
      <c r="D157" s="1"/>
      <c r="E157" s="1"/>
      <c r="F157" s="1"/>
      <c r="G157" s="1"/>
      <c r="H157" s="1"/>
      <c r="I157" s="1"/>
      <c r="J157" s="11"/>
      <c r="K157" s="1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</row>
    <row r="158" spans="1:155" ht="11.25">
      <c r="A158" s="1"/>
      <c r="B158" s="1"/>
      <c r="D158" s="1"/>
      <c r="E158" s="1"/>
      <c r="F158" s="1"/>
      <c r="G158" s="1"/>
      <c r="H158" s="1"/>
      <c r="I158" s="1"/>
      <c r="J158" s="11"/>
      <c r="K158" s="1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</row>
    <row r="159" spans="1:155" ht="11.25">
      <c r="A159" s="1"/>
      <c r="B159" s="1"/>
      <c r="D159" s="1"/>
      <c r="E159" s="1"/>
      <c r="F159" s="1"/>
      <c r="G159" s="1"/>
      <c r="H159" s="1"/>
      <c r="I159" s="1"/>
      <c r="J159" s="11"/>
      <c r="K159" s="1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</row>
    <row r="160" spans="1:155" ht="11.25">
      <c r="A160" s="1"/>
      <c r="B160" s="1"/>
      <c r="D160" s="1"/>
      <c r="E160" s="1"/>
      <c r="F160" s="1"/>
      <c r="G160" s="1"/>
      <c r="H160" s="1"/>
      <c r="I160" s="1"/>
      <c r="J160" s="11"/>
      <c r="K160" s="1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</row>
    <row r="161" spans="1:155" ht="11.25">
      <c r="A161" s="1"/>
      <c r="B161" s="1"/>
      <c r="D161" s="1"/>
      <c r="E161" s="1"/>
      <c r="F161" s="1"/>
      <c r="G161" s="1"/>
      <c r="H161" s="1"/>
      <c r="I161" s="1"/>
      <c r="J161" s="11"/>
      <c r="K161" s="1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</row>
    <row r="162" spans="1:155" ht="11.25">
      <c r="A162" s="1"/>
      <c r="B162" s="1"/>
      <c r="D162" s="1"/>
      <c r="E162" s="1"/>
      <c r="F162" s="1"/>
      <c r="G162" s="1"/>
      <c r="H162" s="1"/>
      <c r="I162" s="1"/>
      <c r="J162" s="11"/>
      <c r="K162" s="1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</row>
    <row r="163" spans="1:155" ht="11.25">
      <c r="A163" s="1"/>
      <c r="B163" s="1"/>
      <c r="D163" s="1"/>
      <c r="E163" s="1"/>
      <c r="F163" s="1"/>
      <c r="G163" s="1"/>
      <c r="H163" s="1"/>
      <c r="I163" s="1"/>
      <c r="J163" s="11"/>
      <c r="K163" s="1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</row>
    <row r="164" spans="1:155" ht="11.25">
      <c r="A164" s="1"/>
      <c r="B164" s="1"/>
      <c r="D164" s="1"/>
      <c r="E164" s="1"/>
      <c r="F164" s="1"/>
      <c r="G164" s="1"/>
      <c r="H164" s="1"/>
      <c r="I164" s="1"/>
      <c r="J164" s="11"/>
      <c r="K164" s="1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:155" ht="11.25">
      <c r="A165" s="1"/>
      <c r="B165" s="1"/>
      <c r="D165" s="1"/>
      <c r="E165" s="1"/>
      <c r="F165" s="1"/>
      <c r="G165" s="1"/>
      <c r="H165" s="1"/>
      <c r="I165" s="1"/>
      <c r="J165" s="11"/>
      <c r="K165" s="1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:155" ht="11.25">
      <c r="A166" s="1"/>
      <c r="B166" s="1"/>
      <c r="D166" s="1"/>
      <c r="E166" s="1"/>
      <c r="F166" s="1"/>
      <c r="G166" s="1"/>
      <c r="H166" s="1"/>
      <c r="I166" s="1"/>
      <c r="J166" s="11"/>
      <c r="K166" s="1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</row>
    <row r="167" spans="1:155" ht="11.25">
      <c r="A167" s="1"/>
      <c r="B167" s="1"/>
      <c r="D167" s="1"/>
      <c r="E167" s="1"/>
      <c r="F167" s="1"/>
      <c r="G167" s="1"/>
      <c r="H167" s="1"/>
      <c r="I167" s="1"/>
      <c r="J167" s="11"/>
      <c r="K167" s="1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</row>
    <row r="168" spans="1:155" ht="11.25">
      <c r="A168" s="1"/>
      <c r="B168" s="1"/>
      <c r="D168" s="1"/>
      <c r="E168" s="1"/>
      <c r="F168" s="1"/>
      <c r="G168" s="1"/>
      <c r="H168" s="1"/>
      <c r="I168" s="1"/>
      <c r="J168" s="11"/>
      <c r="K168" s="1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</row>
    <row r="169" spans="1:155" ht="11.25">
      <c r="A169" s="1"/>
      <c r="B169" s="1"/>
      <c r="D169" s="1"/>
      <c r="E169" s="1"/>
      <c r="F169" s="1"/>
      <c r="G169" s="1"/>
      <c r="H169" s="1"/>
      <c r="I169" s="1"/>
      <c r="J169" s="11"/>
      <c r="K169" s="1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</row>
    <row r="170" spans="1:155" ht="11.25">
      <c r="A170" s="1"/>
      <c r="B170" s="1"/>
      <c r="D170" s="1"/>
      <c r="E170" s="1"/>
      <c r="F170" s="1"/>
      <c r="G170" s="1"/>
      <c r="H170" s="1"/>
      <c r="I170" s="1"/>
      <c r="J170" s="11"/>
      <c r="K170" s="1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</row>
    <row r="171" spans="1:155" ht="11.25">
      <c r="A171" s="1"/>
      <c r="B171" s="1"/>
      <c r="D171" s="1"/>
      <c r="E171" s="1"/>
      <c r="F171" s="1"/>
      <c r="G171" s="1"/>
      <c r="H171" s="1"/>
      <c r="I171" s="1"/>
      <c r="J171" s="11"/>
      <c r="K171" s="1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</row>
    <row r="172" spans="1:155" ht="11.25">
      <c r="A172" s="1"/>
      <c r="B172" s="1"/>
      <c r="D172" s="1"/>
      <c r="E172" s="1"/>
      <c r="F172" s="1"/>
      <c r="G172" s="1"/>
      <c r="H172" s="1"/>
      <c r="I172" s="1"/>
      <c r="J172" s="11"/>
      <c r="K172" s="1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</row>
    <row r="173" spans="1:155" ht="11.25">
      <c r="A173" s="1"/>
      <c r="B173" s="1"/>
      <c r="D173" s="1"/>
      <c r="E173" s="1"/>
      <c r="F173" s="1"/>
      <c r="G173" s="1"/>
      <c r="H173" s="1"/>
      <c r="I173" s="1"/>
      <c r="J173" s="11"/>
      <c r="K173" s="1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</row>
    <row r="174" spans="1:155" ht="11.25">
      <c r="A174" s="1"/>
      <c r="B174" s="1"/>
      <c r="D174" s="1"/>
      <c r="E174" s="1"/>
      <c r="F174" s="1"/>
      <c r="G174" s="1"/>
      <c r="H174" s="1"/>
      <c r="I174" s="1"/>
      <c r="J174" s="11"/>
      <c r="K174" s="1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:155" ht="11.25">
      <c r="A175" s="1"/>
      <c r="B175" s="1"/>
      <c r="D175" s="1"/>
      <c r="E175" s="1"/>
      <c r="F175" s="1"/>
      <c r="G175" s="1"/>
      <c r="H175" s="1"/>
      <c r="I175" s="1"/>
      <c r="J175" s="11"/>
      <c r="K175" s="1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:155" ht="11.25">
      <c r="A176" s="1"/>
      <c r="B176" s="1"/>
      <c r="D176" s="1"/>
      <c r="E176" s="1"/>
      <c r="F176" s="1"/>
      <c r="G176" s="1"/>
      <c r="H176" s="1"/>
      <c r="I176" s="1"/>
      <c r="J176" s="11"/>
      <c r="K176" s="1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:155" ht="11.25">
      <c r="A177" s="1"/>
      <c r="B177" s="1"/>
      <c r="D177" s="1"/>
      <c r="E177" s="1"/>
      <c r="F177" s="1"/>
      <c r="G177" s="1"/>
      <c r="H177" s="1"/>
      <c r="I177" s="1"/>
      <c r="J177" s="11"/>
      <c r="K177" s="1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5" ht="11.25">
      <c r="A178" s="1"/>
      <c r="B178" s="1"/>
      <c r="D178" s="1"/>
      <c r="E178" s="1"/>
      <c r="F178" s="1"/>
      <c r="G178" s="1"/>
      <c r="H178" s="1"/>
      <c r="I178" s="1"/>
      <c r="J178" s="11"/>
      <c r="K178" s="1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:155" ht="11.25">
      <c r="A179" s="1"/>
      <c r="B179" s="1"/>
      <c r="D179" s="1"/>
      <c r="E179" s="1"/>
      <c r="F179" s="1"/>
      <c r="G179" s="1"/>
      <c r="H179" s="1"/>
      <c r="I179" s="1"/>
      <c r="J179" s="11"/>
      <c r="K179" s="1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:155" ht="11.25">
      <c r="A180" s="1"/>
      <c r="B180" s="1"/>
      <c r="D180" s="1"/>
      <c r="E180" s="1"/>
      <c r="F180" s="1"/>
      <c r="G180" s="1"/>
      <c r="H180" s="1"/>
      <c r="I180" s="1"/>
      <c r="J180" s="11"/>
      <c r="K180" s="1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:155" ht="11.25">
      <c r="A181" s="1"/>
      <c r="B181" s="1"/>
      <c r="D181" s="1"/>
      <c r="E181" s="1"/>
      <c r="F181" s="1"/>
      <c r="G181" s="1"/>
      <c r="H181" s="1"/>
      <c r="I181" s="1"/>
      <c r="J181" s="11"/>
      <c r="K181" s="1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:155" ht="11.25">
      <c r="A182" s="1"/>
      <c r="B182" s="1"/>
      <c r="D182" s="1"/>
      <c r="E182" s="1"/>
      <c r="F182" s="1"/>
      <c r="G182" s="1"/>
      <c r="H182" s="1"/>
      <c r="I182" s="1"/>
      <c r="J182" s="11"/>
      <c r="K182" s="1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:155" ht="11.25">
      <c r="A183" s="1"/>
      <c r="B183" s="1"/>
      <c r="D183" s="1"/>
      <c r="E183" s="1"/>
      <c r="F183" s="1"/>
      <c r="G183" s="1"/>
      <c r="H183" s="1"/>
      <c r="I183" s="1"/>
      <c r="J183" s="11"/>
      <c r="K183" s="1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:155" ht="11.25">
      <c r="A184" s="1"/>
      <c r="B184" s="1"/>
      <c r="D184" s="1"/>
      <c r="E184" s="1"/>
      <c r="F184" s="1"/>
      <c r="G184" s="1"/>
      <c r="H184" s="1"/>
      <c r="I184" s="1"/>
      <c r="J184" s="11"/>
      <c r="K184" s="1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:155" ht="11.25">
      <c r="A185" s="1"/>
      <c r="B185" s="1"/>
      <c r="D185" s="1"/>
      <c r="E185" s="1"/>
      <c r="F185" s="1"/>
      <c r="G185" s="1"/>
      <c r="H185" s="1"/>
      <c r="I185" s="1"/>
      <c r="J185" s="11"/>
      <c r="K185" s="1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:155" ht="11.25">
      <c r="A186" s="1"/>
      <c r="B186" s="1"/>
      <c r="D186" s="1"/>
      <c r="E186" s="1"/>
      <c r="F186" s="1"/>
      <c r="G186" s="1"/>
      <c r="H186" s="1"/>
      <c r="I186" s="1"/>
      <c r="J186" s="11"/>
      <c r="K186" s="1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:155" ht="11.25">
      <c r="A187" s="1"/>
      <c r="B187" s="1"/>
      <c r="D187" s="1"/>
      <c r="E187" s="1"/>
      <c r="F187" s="1"/>
      <c r="G187" s="1"/>
      <c r="H187" s="1"/>
      <c r="I187" s="1"/>
      <c r="J187" s="11"/>
      <c r="K187" s="1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:155" ht="11.25">
      <c r="A188" s="1"/>
      <c r="B188" s="1"/>
      <c r="D188" s="1"/>
      <c r="E188" s="1"/>
      <c r="F188" s="1"/>
      <c r="G188" s="1"/>
      <c r="H188" s="1"/>
      <c r="I188" s="1"/>
      <c r="J188" s="11"/>
      <c r="K188" s="1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:155" ht="11.25">
      <c r="A189" s="1"/>
      <c r="B189" s="1"/>
      <c r="D189" s="1"/>
      <c r="E189" s="1"/>
      <c r="F189" s="1"/>
      <c r="G189" s="1"/>
      <c r="H189" s="1"/>
      <c r="I189" s="1"/>
      <c r="J189" s="11"/>
      <c r="K189" s="1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:155" ht="11.25">
      <c r="A190" s="1"/>
      <c r="B190" s="1"/>
      <c r="D190" s="1"/>
      <c r="E190" s="1"/>
      <c r="F190" s="1"/>
      <c r="G190" s="1"/>
      <c r="H190" s="1"/>
      <c r="I190" s="1"/>
      <c r="J190" s="11"/>
      <c r="K190" s="1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:155" ht="11.25">
      <c r="A191" s="1"/>
      <c r="B191" s="1"/>
      <c r="D191" s="1"/>
      <c r="E191" s="1"/>
      <c r="F191" s="1"/>
      <c r="G191" s="1"/>
      <c r="H191" s="1"/>
      <c r="I191" s="1"/>
      <c r="J191" s="11"/>
      <c r="K191" s="1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:155" ht="11.25">
      <c r="A192" s="1"/>
      <c r="B192" s="1"/>
      <c r="D192" s="1"/>
      <c r="E192" s="1"/>
      <c r="F192" s="1"/>
      <c r="G192" s="1"/>
      <c r="H192" s="1"/>
      <c r="I192" s="1"/>
      <c r="J192" s="11"/>
      <c r="K192" s="1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:155" ht="11.25">
      <c r="A193" s="1"/>
      <c r="B193" s="1"/>
      <c r="D193" s="1"/>
      <c r="E193" s="1"/>
      <c r="F193" s="1"/>
      <c r="G193" s="1"/>
      <c r="H193" s="1"/>
      <c r="I193" s="1"/>
      <c r="J193" s="11"/>
      <c r="K193" s="1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:155" ht="11.25">
      <c r="A194" s="1"/>
      <c r="B194" s="1"/>
      <c r="D194" s="1"/>
      <c r="E194" s="1"/>
      <c r="F194" s="1"/>
      <c r="G194" s="1"/>
      <c r="H194" s="1"/>
      <c r="I194" s="1"/>
      <c r="J194" s="11"/>
      <c r="K194" s="1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:155" ht="11.25">
      <c r="A195" s="1"/>
      <c r="B195" s="1"/>
      <c r="D195" s="1"/>
      <c r="E195" s="1"/>
      <c r="F195" s="1"/>
      <c r="G195" s="1"/>
      <c r="H195" s="1"/>
      <c r="I195" s="1"/>
      <c r="J195" s="11"/>
      <c r="K195" s="1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:155" ht="11.25">
      <c r="A196" s="1"/>
      <c r="B196" s="1"/>
      <c r="D196" s="1"/>
      <c r="E196" s="1"/>
      <c r="F196" s="1"/>
      <c r="G196" s="1"/>
      <c r="H196" s="1"/>
      <c r="I196" s="1"/>
      <c r="J196" s="11"/>
      <c r="K196" s="1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:155" ht="11.25">
      <c r="A197" s="1"/>
      <c r="B197" s="1"/>
      <c r="D197" s="1"/>
      <c r="E197" s="1"/>
      <c r="F197" s="1"/>
      <c r="G197" s="1"/>
      <c r="H197" s="1"/>
      <c r="I197" s="1"/>
      <c r="J197" s="11"/>
      <c r="K197" s="1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:155" ht="11.25">
      <c r="A198" s="1"/>
      <c r="B198" s="1"/>
      <c r="D198" s="1"/>
      <c r="E198" s="1"/>
      <c r="F198" s="1"/>
      <c r="G198" s="1"/>
      <c r="H198" s="1"/>
      <c r="I198" s="1"/>
      <c r="J198" s="11"/>
      <c r="K198" s="1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:155" ht="11.25">
      <c r="A199" s="1"/>
      <c r="B199" s="1"/>
      <c r="D199" s="1"/>
      <c r="E199" s="1"/>
      <c r="F199" s="1"/>
      <c r="G199" s="1"/>
      <c r="H199" s="1"/>
      <c r="I199" s="1"/>
      <c r="J199" s="11"/>
      <c r="K199" s="1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:155" ht="11.25">
      <c r="A200" s="1"/>
      <c r="B200" s="1"/>
      <c r="D200" s="1"/>
      <c r="E200" s="1"/>
      <c r="F200" s="1"/>
      <c r="G200" s="1"/>
      <c r="H200" s="1"/>
      <c r="I200" s="1"/>
      <c r="J200" s="11"/>
      <c r="K200" s="1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:155" ht="11.25">
      <c r="A201" s="1"/>
      <c r="B201" s="1"/>
      <c r="D201" s="1"/>
      <c r="E201" s="1"/>
      <c r="F201" s="1"/>
      <c r="G201" s="1"/>
      <c r="H201" s="1"/>
      <c r="I201" s="1"/>
      <c r="J201" s="11"/>
      <c r="K201" s="1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:155" ht="11.25">
      <c r="A202" s="1"/>
      <c r="B202" s="1"/>
      <c r="D202" s="1"/>
      <c r="E202" s="1"/>
      <c r="F202" s="1"/>
      <c r="G202" s="1"/>
      <c r="H202" s="1"/>
      <c r="I202" s="1"/>
      <c r="J202" s="11"/>
      <c r="K202" s="1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:155" ht="11.25">
      <c r="A203" s="1"/>
      <c r="B203" s="1"/>
      <c r="D203" s="1"/>
      <c r="E203" s="1"/>
      <c r="F203" s="1"/>
      <c r="G203" s="1"/>
      <c r="H203" s="1"/>
      <c r="I203" s="1"/>
      <c r="J203" s="11"/>
      <c r="K203" s="1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:155" ht="11.25">
      <c r="A204" s="1"/>
      <c r="B204" s="1"/>
      <c r="D204" s="1"/>
      <c r="E204" s="1"/>
      <c r="F204" s="1"/>
      <c r="G204" s="1"/>
      <c r="H204" s="1"/>
      <c r="I204" s="1"/>
      <c r="J204" s="11"/>
      <c r="K204" s="1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:155" ht="11.25">
      <c r="A205" s="1"/>
      <c r="B205" s="1"/>
      <c r="D205" s="1"/>
      <c r="E205" s="1"/>
      <c r="F205" s="1"/>
      <c r="G205" s="1"/>
      <c r="H205" s="1"/>
      <c r="I205" s="1"/>
      <c r="J205" s="11"/>
      <c r="K205" s="1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:155" ht="11.25">
      <c r="A206" s="1"/>
      <c r="B206" s="1"/>
      <c r="D206" s="1"/>
      <c r="E206" s="1"/>
      <c r="F206" s="1"/>
      <c r="G206" s="1"/>
      <c r="H206" s="1"/>
      <c r="I206" s="1"/>
      <c r="J206" s="11"/>
      <c r="K206" s="1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:155" ht="11.25">
      <c r="A207" s="1"/>
      <c r="B207" s="1"/>
      <c r="D207" s="1"/>
      <c r="E207" s="1"/>
      <c r="F207" s="1"/>
      <c r="G207" s="1"/>
      <c r="H207" s="1"/>
      <c r="I207" s="1"/>
      <c r="J207" s="11"/>
      <c r="K207" s="1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:155" ht="11.25">
      <c r="A208" s="1"/>
      <c r="B208" s="1"/>
      <c r="D208" s="1"/>
      <c r="E208" s="1"/>
      <c r="F208" s="1"/>
      <c r="G208" s="1"/>
      <c r="H208" s="1"/>
      <c r="I208" s="1"/>
      <c r="J208" s="11"/>
      <c r="K208" s="1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:155" ht="11.25">
      <c r="A209" s="1"/>
      <c r="B209" s="1"/>
      <c r="D209" s="1"/>
      <c r="E209" s="1"/>
      <c r="F209" s="1"/>
      <c r="G209" s="1"/>
      <c r="H209" s="1"/>
      <c r="I209" s="1"/>
      <c r="J209" s="11"/>
      <c r="K209" s="1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:155" ht="11.25">
      <c r="A210" s="1"/>
      <c r="B210" s="1"/>
      <c r="D210" s="1"/>
      <c r="E210" s="1"/>
      <c r="F210" s="1"/>
      <c r="G210" s="1"/>
      <c r="H210" s="1"/>
      <c r="I210" s="1"/>
      <c r="J210" s="11"/>
      <c r="K210" s="1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:155" ht="11.25">
      <c r="A211" s="1"/>
      <c r="B211" s="1"/>
      <c r="D211" s="1"/>
      <c r="E211" s="1"/>
      <c r="F211" s="1"/>
      <c r="G211" s="1"/>
      <c r="H211" s="1"/>
      <c r="I211" s="1"/>
      <c r="J211" s="11"/>
      <c r="K211" s="1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:155" ht="11.25">
      <c r="A212" s="1"/>
      <c r="B212" s="1"/>
      <c r="D212" s="1"/>
      <c r="E212" s="1"/>
      <c r="F212" s="1"/>
      <c r="G212" s="1"/>
      <c r="H212" s="1"/>
      <c r="I212" s="1"/>
      <c r="J212" s="11"/>
      <c r="K212" s="1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:155" ht="11.25">
      <c r="A213" s="1"/>
      <c r="B213" s="1"/>
      <c r="D213" s="1"/>
      <c r="E213" s="1"/>
      <c r="F213" s="1"/>
      <c r="G213" s="1"/>
      <c r="H213" s="1"/>
      <c r="I213" s="1"/>
      <c r="J213" s="11"/>
      <c r="K213" s="1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:155" ht="11.25">
      <c r="A214" s="1"/>
      <c r="B214" s="1"/>
      <c r="D214" s="1"/>
      <c r="E214" s="1"/>
      <c r="F214" s="1"/>
      <c r="G214" s="1"/>
      <c r="H214" s="1"/>
      <c r="I214" s="1"/>
      <c r="J214" s="11"/>
      <c r="K214" s="1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:155" ht="11.25">
      <c r="A215" s="1"/>
      <c r="B215" s="1"/>
      <c r="D215" s="1"/>
      <c r="E215" s="1"/>
      <c r="F215" s="1"/>
      <c r="G215" s="1"/>
      <c r="H215" s="1"/>
      <c r="I215" s="1"/>
      <c r="J215" s="11"/>
      <c r="K215" s="1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:155" ht="11.25">
      <c r="A216" s="1"/>
      <c r="B216" s="1"/>
      <c r="D216" s="1"/>
      <c r="E216" s="1"/>
      <c r="F216" s="1"/>
      <c r="G216" s="1"/>
      <c r="H216" s="1"/>
      <c r="I216" s="1"/>
      <c r="J216" s="11"/>
      <c r="K216" s="1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:155" ht="11.25">
      <c r="A217" s="1"/>
      <c r="B217" s="1"/>
      <c r="D217" s="1"/>
      <c r="E217" s="1"/>
      <c r="F217" s="1"/>
      <c r="G217" s="1"/>
      <c r="H217" s="1"/>
      <c r="I217" s="1"/>
      <c r="J217" s="11"/>
      <c r="K217" s="1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:155" ht="11.25">
      <c r="A218" s="1"/>
      <c r="B218" s="1"/>
      <c r="D218" s="1"/>
      <c r="E218" s="1"/>
      <c r="F218" s="1"/>
      <c r="G218" s="1"/>
      <c r="H218" s="1"/>
      <c r="I218" s="1"/>
      <c r="J218" s="11"/>
      <c r="K218" s="1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:155" ht="11.25">
      <c r="A219" s="1"/>
      <c r="B219" s="1"/>
      <c r="D219" s="1"/>
      <c r="E219" s="1"/>
      <c r="F219" s="1"/>
      <c r="G219" s="1"/>
      <c r="H219" s="1"/>
      <c r="I219" s="1"/>
      <c r="J219" s="11"/>
      <c r="K219" s="1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:155" ht="11.25">
      <c r="A220" s="1"/>
      <c r="B220" s="1"/>
      <c r="D220" s="1"/>
      <c r="E220" s="1"/>
      <c r="F220" s="1"/>
      <c r="G220" s="1"/>
      <c r="H220" s="1"/>
      <c r="I220" s="1"/>
      <c r="J220" s="11"/>
      <c r="K220" s="1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:155" ht="11.25">
      <c r="A221" s="1"/>
      <c r="B221" s="1"/>
      <c r="D221" s="1"/>
      <c r="E221" s="1"/>
      <c r="F221" s="1"/>
      <c r="G221" s="1"/>
      <c r="H221" s="1"/>
      <c r="I221" s="1"/>
      <c r="J221" s="11"/>
      <c r="K221" s="1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:155" ht="11.25">
      <c r="A222" s="1"/>
      <c r="B222" s="1"/>
      <c r="D222" s="1"/>
      <c r="E222" s="1"/>
      <c r="F222" s="1"/>
      <c r="G222" s="1"/>
      <c r="H222" s="1"/>
      <c r="I222" s="1"/>
      <c r="J222" s="11"/>
      <c r="K222" s="1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:155" ht="11.25">
      <c r="A223" s="1"/>
      <c r="B223" s="1"/>
      <c r="D223" s="1"/>
      <c r="E223" s="1"/>
      <c r="F223" s="1"/>
      <c r="G223" s="1"/>
      <c r="H223" s="1"/>
      <c r="I223" s="1"/>
      <c r="J223" s="11"/>
      <c r="K223" s="1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:155" ht="11.25">
      <c r="A224" s="1"/>
      <c r="B224" s="1"/>
      <c r="D224" s="1"/>
      <c r="E224" s="1"/>
      <c r="F224" s="1"/>
      <c r="G224" s="1"/>
      <c r="H224" s="1"/>
      <c r="I224" s="1"/>
      <c r="J224" s="11"/>
      <c r="K224" s="1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:155" ht="11.25">
      <c r="A225" s="1"/>
      <c r="B225" s="1"/>
      <c r="D225" s="1"/>
      <c r="E225" s="1"/>
      <c r="F225" s="1"/>
      <c r="G225" s="1"/>
      <c r="H225" s="1"/>
      <c r="I225" s="1"/>
      <c r="J225" s="11"/>
      <c r="K225" s="1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:155" ht="11.25">
      <c r="A226" s="1"/>
      <c r="B226" s="1"/>
      <c r="D226" s="1"/>
      <c r="E226" s="1"/>
      <c r="F226" s="1"/>
      <c r="G226" s="1"/>
      <c r="H226" s="1"/>
      <c r="I226" s="1"/>
      <c r="J226" s="11"/>
      <c r="K226" s="1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:155" ht="11.25">
      <c r="A227" s="1"/>
      <c r="B227" s="1"/>
      <c r="D227" s="1"/>
      <c r="E227" s="1"/>
      <c r="F227" s="1"/>
      <c r="G227" s="1"/>
      <c r="H227" s="1"/>
      <c r="I227" s="1"/>
      <c r="J227" s="11"/>
      <c r="K227" s="1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:155" ht="11.25">
      <c r="A228" s="1"/>
      <c r="B228" s="1"/>
      <c r="D228" s="1"/>
      <c r="E228" s="1"/>
      <c r="F228" s="1"/>
      <c r="G228" s="1"/>
      <c r="H228" s="1"/>
      <c r="I228" s="1"/>
      <c r="J228" s="11"/>
      <c r="K228" s="1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:155" ht="11.25">
      <c r="A229" s="1"/>
      <c r="B229" s="1"/>
      <c r="D229" s="1"/>
      <c r="E229" s="1"/>
      <c r="F229" s="1"/>
      <c r="G229" s="1"/>
      <c r="H229" s="1"/>
      <c r="I229" s="1"/>
      <c r="J229" s="11"/>
      <c r="K229" s="1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:155" ht="11.25">
      <c r="A230" s="1"/>
      <c r="B230" s="1"/>
      <c r="D230" s="1"/>
      <c r="E230" s="1"/>
      <c r="F230" s="1"/>
      <c r="G230" s="1"/>
      <c r="H230" s="1"/>
      <c r="I230" s="1"/>
      <c r="J230" s="11"/>
      <c r="K230" s="1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</row>
    <row r="231" spans="1:155" ht="11.25">
      <c r="A231" s="1"/>
      <c r="B231" s="1"/>
      <c r="D231" s="1"/>
      <c r="E231" s="1"/>
      <c r="F231" s="1"/>
      <c r="G231" s="1"/>
      <c r="H231" s="1"/>
      <c r="I231" s="1"/>
      <c r="J231" s="11"/>
      <c r="K231" s="1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</row>
    <row r="232" spans="1:155" ht="11.25">
      <c r="A232" s="1"/>
      <c r="B232" s="1"/>
      <c r="D232" s="1"/>
      <c r="E232" s="1"/>
      <c r="F232" s="1"/>
      <c r="G232" s="1"/>
      <c r="H232" s="1"/>
      <c r="I232" s="1"/>
      <c r="J232" s="11"/>
      <c r="K232" s="1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</row>
    <row r="233" spans="1:155" ht="11.25">
      <c r="A233" s="1"/>
      <c r="B233" s="1"/>
      <c r="D233" s="1"/>
      <c r="E233" s="1"/>
      <c r="F233" s="1"/>
      <c r="G233" s="1"/>
      <c r="H233" s="1"/>
      <c r="I233" s="1"/>
      <c r="J233" s="11"/>
      <c r="K233" s="1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</row>
    <row r="234" spans="1:155" ht="11.25">
      <c r="A234" s="1"/>
      <c r="B234" s="1"/>
      <c r="D234" s="1"/>
      <c r="E234" s="1"/>
      <c r="F234" s="1"/>
      <c r="G234" s="1"/>
      <c r="H234" s="1"/>
      <c r="I234" s="1"/>
      <c r="J234" s="11"/>
      <c r="K234" s="1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</row>
    <row r="235" spans="1:155" ht="11.25">
      <c r="A235" s="1"/>
      <c r="B235" s="1"/>
      <c r="D235" s="1"/>
      <c r="E235" s="1"/>
      <c r="F235" s="1"/>
      <c r="G235" s="1"/>
      <c r="H235" s="1"/>
      <c r="I235" s="1"/>
      <c r="J235" s="11"/>
      <c r="K235" s="1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</row>
    <row r="236" spans="1:155" ht="11.25">
      <c r="A236" s="1"/>
      <c r="B236" s="1"/>
      <c r="D236" s="1"/>
      <c r="E236" s="1"/>
      <c r="F236" s="1"/>
      <c r="G236" s="1"/>
      <c r="H236" s="1"/>
      <c r="I236" s="1"/>
      <c r="J236" s="11"/>
      <c r="K236" s="1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</row>
    <row r="237" spans="1:155" ht="11.25">
      <c r="A237" s="1"/>
      <c r="B237" s="1"/>
      <c r="D237" s="1"/>
      <c r="E237" s="1"/>
      <c r="F237" s="1"/>
      <c r="G237" s="1"/>
      <c r="H237" s="1"/>
      <c r="I237" s="1"/>
      <c r="J237" s="11"/>
      <c r="K237" s="1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1:155" ht="11.25">
      <c r="A238" s="1"/>
      <c r="B238" s="1"/>
      <c r="D238" s="1"/>
      <c r="E238" s="1"/>
      <c r="F238" s="1"/>
      <c r="G238" s="1"/>
      <c r="H238" s="1"/>
      <c r="I238" s="1"/>
      <c r="J238" s="11"/>
      <c r="K238" s="1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</row>
    <row r="239" spans="1:155" ht="11.25">
      <c r="A239" s="1"/>
      <c r="B239" s="1"/>
      <c r="D239" s="1"/>
      <c r="E239" s="1"/>
      <c r="F239" s="1"/>
      <c r="G239" s="1"/>
      <c r="H239" s="1"/>
      <c r="I239" s="1"/>
      <c r="J239" s="11"/>
      <c r="K239" s="1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</row>
    <row r="240" spans="1:155" ht="11.25">
      <c r="A240" s="1"/>
      <c r="B240" s="1"/>
      <c r="D240" s="1"/>
      <c r="E240" s="1"/>
      <c r="F240" s="1"/>
      <c r="G240" s="1"/>
      <c r="H240" s="1"/>
      <c r="I240" s="1"/>
      <c r="J240" s="11"/>
      <c r="K240" s="1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</row>
    <row r="241" spans="1:155" ht="11.25">
      <c r="A241" s="1"/>
      <c r="B241" s="1"/>
      <c r="D241" s="1"/>
      <c r="E241" s="1"/>
      <c r="F241" s="1"/>
      <c r="G241" s="1"/>
      <c r="H241" s="1"/>
      <c r="I241" s="1"/>
      <c r="J241" s="11"/>
      <c r="K241" s="1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</row>
    <row r="242" spans="1:155" ht="11.25">
      <c r="A242" s="1"/>
      <c r="B242" s="1"/>
      <c r="D242" s="1"/>
      <c r="E242" s="1"/>
      <c r="F242" s="1"/>
      <c r="G242" s="1"/>
      <c r="H242" s="1"/>
      <c r="I242" s="1"/>
      <c r="J242" s="11"/>
      <c r="K242" s="1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</row>
    <row r="243" spans="1:155" ht="11.25">
      <c r="A243" s="1"/>
      <c r="B243" s="1"/>
      <c r="D243" s="1"/>
      <c r="E243" s="1"/>
      <c r="F243" s="1"/>
      <c r="G243" s="1"/>
      <c r="H243" s="1"/>
      <c r="I243" s="1"/>
      <c r="J243" s="11"/>
      <c r="K243" s="1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</row>
    <row r="244" spans="1:155" ht="11.25">
      <c r="A244" s="1"/>
      <c r="B244" s="1"/>
      <c r="D244" s="1"/>
      <c r="E244" s="1"/>
      <c r="F244" s="1"/>
      <c r="G244" s="1"/>
      <c r="H244" s="1"/>
      <c r="I244" s="1"/>
      <c r="J244" s="11"/>
      <c r="K244" s="1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</row>
    <row r="245" spans="1:155" ht="11.25">
      <c r="A245" s="1"/>
      <c r="B245" s="1"/>
      <c r="D245" s="1"/>
      <c r="E245" s="1"/>
      <c r="F245" s="1"/>
      <c r="G245" s="1"/>
      <c r="H245" s="1"/>
      <c r="I245" s="1"/>
      <c r="J245" s="11"/>
      <c r="K245" s="1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</row>
    <row r="246" spans="1:155" ht="11.25">
      <c r="A246" s="1"/>
      <c r="B246" s="1"/>
      <c r="D246" s="1"/>
      <c r="E246" s="1"/>
      <c r="F246" s="1"/>
      <c r="G246" s="1"/>
      <c r="H246" s="1"/>
      <c r="I246" s="1"/>
      <c r="J246" s="11"/>
      <c r="K246" s="1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</row>
    <row r="247" spans="1:155" ht="11.25">
      <c r="A247" s="1"/>
      <c r="B247" s="1"/>
      <c r="D247" s="1"/>
      <c r="E247" s="1"/>
      <c r="F247" s="1"/>
      <c r="G247" s="1"/>
      <c r="H247" s="1"/>
      <c r="I247" s="1"/>
      <c r="J247" s="11"/>
      <c r="K247" s="1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</row>
    <row r="248" spans="1:155" ht="11.25">
      <c r="A248" s="1"/>
      <c r="B248" s="1"/>
      <c r="D248" s="1"/>
      <c r="E248" s="1"/>
      <c r="F248" s="1"/>
      <c r="G248" s="1"/>
      <c r="H248" s="1"/>
      <c r="I248" s="1"/>
      <c r="J248" s="11"/>
      <c r="K248" s="1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</row>
    <row r="249" spans="1:155" ht="11.25">
      <c r="A249" s="1"/>
      <c r="B249" s="1"/>
      <c r="D249" s="1"/>
      <c r="E249" s="1"/>
      <c r="F249" s="1"/>
      <c r="G249" s="1"/>
      <c r="H249" s="1"/>
      <c r="I249" s="1"/>
      <c r="J249" s="11"/>
      <c r="K249" s="1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</row>
    <row r="250" spans="1:155" ht="11.25">
      <c r="A250" s="1"/>
      <c r="B250" s="1"/>
      <c r="D250" s="1"/>
      <c r="E250" s="1"/>
      <c r="F250" s="1"/>
      <c r="G250" s="1"/>
      <c r="H250" s="1"/>
      <c r="I250" s="1"/>
      <c r="J250" s="11"/>
      <c r="K250" s="1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</row>
    <row r="251" spans="1:155" ht="11.25">
      <c r="A251" s="1"/>
      <c r="B251" s="1"/>
      <c r="D251" s="1"/>
      <c r="E251" s="1"/>
      <c r="F251" s="1"/>
      <c r="G251" s="1"/>
      <c r="H251" s="1"/>
      <c r="I251" s="1"/>
      <c r="J251" s="11"/>
      <c r="K251" s="1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</row>
    <row r="252" spans="1:155" ht="11.25">
      <c r="A252" s="1"/>
      <c r="B252" s="1"/>
      <c r="D252" s="1"/>
      <c r="E252" s="1"/>
      <c r="F252" s="1"/>
      <c r="G252" s="1"/>
      <c r="H252" s="1"/>
      <c r="I252" s="1"/>
      <c r="J252" s="11"/>
      <c r="K252" s="1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</row>
    <row r="253" spans="1:155" ht="11.25">
      <c r="A253" s="1"/>
      <c r="B253" s="1"/>
      <c r="D253" s="1"/>
      <c r="E253" s="1"/>
      <c r="F253" s="1"/>
      <c r="G253" s="1"/>
      <c r="H253" s="1"/>
      <c r="I253" s="1"/>
      <c r="J253" s="11"/>
      <c r="K253" s="1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</row>
    <row r="254" spans="1:155" ht="11.25">
      <c r="A254" s="1"/>
      <c r="B254" s="1"/>
      <c r="D254" s="1"/>
      <c r="E254" s="1"/>
      <c r="F254" s="1"/>
      <c r="G254" s="1"/>
      <c r="H254" s="1"/>
      <c r="I254" s="1"/>
      <c r="J254" s="11"/>
      <c r="K254" s="1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</row>
    <row r="255" spans="1:155" ht="11.25">
      <c r="A255" s="1"/>
      <c r="B255" s="1"/>
      <c r="D255" s="1"/>
      <c r="E255" s="1"/>
      <c r="F255" s="1"/>
      <c r="G255" s="1"/>
      <c r="H255" s="1"/>
      <c r="I255" s="1"/>
      <c r="J255" s="11"/>
      <c r="K255" s="1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</row>
    <row r="256" spans="1:155" ht="11.25">
      <c r="A256" s="1"/>
      <c r="B256" s="1"/>
      <c r="D256" s="1"/>
      <c r="E256" s="1"/>
      <c r="F256" s="1"/>
      <c r="G256" s="1"/>
      <c r="H256" s="1"/>
      <c r="I256" s="1"/>
      <c r="J256" s="11"/>
      <c r="K256" s="1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</row>
    <row r="257" spans="1:155" ht="11.25">
      <c r="A257" s="1"/>
      <c r="B257" s="1"/>
      <c r="D257" s="1"/>
      <c r="E257" s="1"/>
      <c r="F257" s="1"/>
      <c r="G257" s="1"/>
      <c r="H257" s="1"/>
      <c r="I257" s="1"/>
      <c r="J257" s="11"/>
      <c r="K257" s="1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1:155" ht="11.25">
      <c r="A258" s="1"/>
      <c r="B258" s="1"/>
      <c r="D258" s="1"/>
      <c r="E258" s="1"/>
      <c r="F258" s="1"/>
      <c r="G258" s="1"/>
      <c r="H258" s="1"/>
      <c r="I258" s="1"/>
      <c r="J258" s="11"/>
      <c r="K258" s="1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</row>
    <row r="259" spans="1:155" ht="11.25">
      <c r="A259" s="1"/>
      <c r="B259" s="1"/>
      <c r="D259" s="1"/>
      <c r="E259" s="1"/>
      <c r="F259" s="1"/>
      <c r="G259" s="1"/>
      <c r="H259" s="1"/>
      <c r="I259" s="1"/>
      <c r="J259" s="11"/>
      <c r="K259" s="1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</row>
    <row r="260" spans="1:155" ht="11.25">
      <c r="A260" s="1"/>
      <c r="B260" s="1"/>
      <c r="D260" s="1"/>
      <c r="E260" s="1"/>
      <c r="F260" s="1"/>
      <c r="G260" s="1"/>
      <c r="H260" s="1"/>
      <c r="I260" s="1"/>
      <c r="J260" s="11"/>
      <c r="K260" s="1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</row>
    <row r="261" spans="1:155" ht="11.25">
      <c r="A261" s="1"/>
      <c r="B261" s="1"/>
      <c r="D261" s="1"/>
      <c r="E261" s="1"/>
      <c r="F261" s="1"/>
      <c r="G261" s="1"/>
      <c r="H261" s="1"/>
      <c r="I261" s="1"/>
      <c r="J261" s="11"/>
      <c r="K261" s="1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</row>
    <row r="262" spans="1:155" ht="11.25">
      <c r="A262" s="1"/>
      <c r="B262" s="1"/>
      <c r="D262" s="1"/>
      <c r="E262" s="1"/>
      <c r="F262" s="1"/>
      <c r="G262" s="1"/>
      <c r="H262" s="1"/>
      <c r="I262" s="1"/>
      <c r="J262" s="11"/>
      <c r="K262" s="1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</row>
    <row r="263" spans="1:155" ht="11.25">
      <c r="A263" s="1"/>
      <c r="B263" s="1"/>
      <c r="D263" s="1"/>
      <c r="E263" s="1"/>
      <c r="F263" s="1"/>
      <c r="G263" s="1"/>
      <c r="H263" s="1"/>
      <c r="I263" s="1"/>
      <c r="J263" s="11"/>
      <c r="K263" s="1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</row>
    <row r="264" spans="1:155" ht="11.25">
      <c r="A264" s="1"/>
      <c r="B264" s="1"/>
      <c r="D264" s="1"/>
      <c r="E264" s="1"/>
      <c r="F264" s="1"/>
      <c r="G264" s="1"/>
      <c r="H264" s="1"/>
      <c r="I264" s="1"/>
      <c r="J264" s="11"/>
      <c r="K264" s="1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</row>
    <row r="265" spans="1:155" ht="11.25">
      <c r="A265" s="1"/>
      <c r="B265" s="1"/>
      <c r="D265" s="1"/>
      <c r="E265" s="1"/>
      <c r="F265" s="1"/>
      <c r="G265" s="1"/>
      <c r="H265" s="1"/>
      <c r="I265" s="1"/>
      <c r="J265" s="11"/>
      <c r="K265" s="1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</row>
    <row r="266" spans="1:155" ht="11.25">
      <c r="A266" s="1"/>
      <c r="B266" s="1"/>
      <c r="D266" s="1"/>
      <c r="E266" s="1"/>
      <c r="F266" s="1"/>
      <c r="G266" s="1"/>
      <c r="H266" s="1"/>
      <c r="I266" s="1"/>
      <c r="J266" s="11"/>
      <c r="K266" s="1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</row>
    <row r="267" spans="1:155" ht="11.25">
      <c r="A267" s="1"/>
      <c r="B267" s="1"/>
      <c r="D267" s="1"/>
      <c r="E267" s="1"/>
      <c r="F267" s="1"/>
      <c r="G267" s="1"/>
      <c r="H267" s="1"/>
      <c r="I267" s="1"/>
      <c r="J267" s="11"/>
      <c r="K267" s="1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</row>
    <row r="268" spans="1:155" ht="11.25">
      <c r="A268" s="1"/>
      <c r="B268" s="1"/>
      <c r="D268" s="1"/>
      <c r="E268" s="1"/>
      <c r="F268" s="1"/>
      <c r="G268" s="1"/>
      <c r="H268" s="1"/>
      <c r="I268" s="1"/>
      <c r="J268" s="11"/>
      <c r="K268" s="1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</row>
    <row r="269" spans="1:155" ht="11.25">
      <c r="A269" s="1"/>
      <c r="B269" s="1"/>
      <c r="D269" s="1"/>
      <c r="E269" s="1"/>
      <c r="F269" s="1"/>
      <c r="G269" s="1"/>
      <c r="H269" s="1"/>
      <c r="I269" s="1"/>
      <c r="J269" s="11"/>
      <c r="K269" s="1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</row>
    <row r="270" spans="1:155" ht="11.25">
      <c r="A270" s="1"/>
      <c r="B270" s="1"/>
      <c r="D270" s="1"/>
      <c r="E270" s="1"/>
      <c r="F270" s="1"/>
      <c r="G270" s="1"/>
      <c r="H270" s="1"/>
      <c r="I270" s="1"/>
      <c r="J270" s="11"/>
      <c r="K270" s="1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</row>
    <row r="271" spans="1:155" ht="11.25">
      <c r="A271" s="1"/>
      <c r="B271" s="1"/>
      <c r="D271" s="1"/>
      <c r="E271" s="1"/>
      <c r="F271" s="1"/>
      <c r="G271" s="1"/>
      <c r="H271" s="1"/>
      <c r="I271" s="1"/>
      <c r="J271" s="11"/>
      <c r="K271" s="1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</row>
    <row r="272" spans="1:155" ht="11.25">
      <c r="A272" s="1"/>
      <c r="B272" s="1"/>
      <c r="D272" s="1"/>
      <c r="E272" s="1"/>
      <c r="F272" s="1"/>
      <c r="G272" s="1"/>
      <c r="H272" s="1"/>
      <c r="I272" s="1"/>
      <c r="J272" s="11"/>
      <c r="K272" s="1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</row>
    <row r="273" spans="1:155" ht="11.25">
      <c r="A273" s="1"/>
      <c r="B273" s="1"/>
      <c r="D273" s="1"/>
      <c r="E273" s="1"/>
      <c r="F273" s="1"/>
      <c r="G273" s="1"/>
      <c r="H273" s="1"/>
      <c r="I273" s="1"/>
      <c r="J273" s="11"/>
      <c r="K273" s="1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</row>
    <row r="274" spans="1:155" ht="11.25">
      <c r="A274" s="1"/>
      <c r="B274" s="1"/>
      <c r="D274" s="1"/>
      <c r="E274" s="1"/>
      <c r="F274" s="1"/>
      <c r="G274" s="1"/>
      <c r="H274" s="1"/>
      <c r="I274" s="1"/>
      <c r="J274" s="11"/>
      <c r="K274" s="1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</row>
    <row r="275" spans="1:155" ht="11.25">
      <c r="A275" s="1"/>
      <c r="B275" s="1"/>
      <c r="D275" s="1"/>
      <c r="E275" s="1"/>
      <c r="F275" s="1"/>
      <c r="G275" s="1"/>
      <c r="H275" s="1"/>
      <c r="I275" s="1"/>
      <c r="J275" s="11"/>
      <c r="K275" s="1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</row>
    <row r="276" spans="1:155" ht="11.25">
      <c r="A276" s="1"/>
      <c r="B276" s="1"/>
      <c r="D276" s="1"/>
      <c r="E276" s="1"/>
      <c r="F276" s="1"/>
      <c r="G276" s="1"/>
      <c r="H276" s="1"/>
      <c r="I276" s="1"/>
      <c r="J276" s="11"/>
      <c r="K276" s="1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</row>
    <row r="277" spans="1:155" ht="11.25">
      <c r="A277" s="1"/>
      <c r="B277" s="1"/>
      <c r="D277" s="1"/>
      <c r="E277" s="1"/>
      <c r="F277" s="1"/>
      <c r="G277" s="1"/>
      <c r="H277" s="1"/>
      <c r="I277" s="1"/>
      <c r="J277" s="11"/>
      <c r="K277" s="1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</row>
    <row r="278" spans="1:155" ht="11.25">
      <c r="A278" s="1"/>
      <c r="B278" s="1"/>
      <c r="D278" s="1"/>
      <c r="E278" s="1"/>
      <c r="F278" s="1"/>
      <c r="G278" s="1"/>
      <c r="H278" s="1"/>
      <c r="I278" s="1"/>
      <c r="J278" s="11"/>
      <c r="K278" s="1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</row>
    <row r="279" spans="1:155" ht="11.25">
      <c r="A279" s="1"/>
      <c r="B279" s="1"/>
      <c r="D279" s="1"/>
      <c r="E279" s="1"/>
      <c r="F279" s="1"/>
      <c r="G279" s="1"/>
      <c r="H279" s="1"/>
      <c r="I279" s="1"/>
      <c r="J279" s="11"/>
      <c r="K279" s="1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</row>
    <row r="280" spans="1:155" ht="11.25">
      <c r="A280" s="1"/>
      <c r="B280" s="1"/>
      <c r="D280" s="1"/>
      <c r="E280" s="1"/>
      <c r="F280" s="1"/>
      <c r="G280" s="1"/>
      <c r="H280" s="1"/>
      <c r="I280" s="1"/>
      <c r="J280" s="11"/>
      <c r="K280" s="1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</row>
    <row r="281" spans="1:155" ht="11.25">
      <c r="A281" s="1"/>
      <c r="B281" s="1"/>
      <c r="D281" s="1"/>
      <c r="E281" s="1"/>
      <c r="F281" s="1"/>
      <c r="G281" s="1"/>
      <c r="H281" s="1"/>
      <c r="I281" s="1"/>
      <c r="J281" s="11"/>
      <c r="K281" s="1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</row>
    <row r="282" spans="1:155" ht="11.25">
      <c r="A282" s="1"/>
      <c r="B282" s="1"/>
      <c r="D282" s="1"/>
      <c r="E282" s="1"/>
      <c r="F282" s="1"/>
      <c r="G282" s="1"/>
      <c r="H282" s="1"/>
      <c r="I282" s="1"/>
      <c r="J282" s="11"/>
      <c r="K282" s="1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</row>
    <row r="283" spans="1:155" ht="11.25">
      <c r="A283" s="1"/>
      <c r="B283" s="1"/>
      <c r="D283" s="1"/>
      <c r="E283" s="1"/>
      <c r="F283" s="1"/>
      <c r="G283" s="1"/>
      <c r="H283" s="1"/>
      <c r="I283" s="1"/>
      <c r="J283" s="11"/>
      <c r="K283" s="1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</row>
    <row r="284" spans="1:155" ht="11.25">
      <c r="A284" s="1"/>
      <c r="B284" s="1"/>
      <c r="D284" s="1"/>
      <c r="E284" s="1"/>
      <c r="F284" s="1"/>
      <c r="G284" s="1"/>
      <c r="H284" s="1"/>
      <c r="I284" s="1"/>
      <c r="J284" s="11"/>
      <c r="K284" s="1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</row>
    <row r="285" spans="1:155" ht="11.25">
      <c r="A285" s="1"/>
      <c r="B285" s="1"/>
      <c r="D285" s="1"/>
      <c r="E285" s="1"/>
      <c r="F285" s="1"/>
      <c r="G285" s="1"/>
      <c r="H285" s="1"/>
      <c r="I285" s="1"/>
      <c r="J285" s="11"/>
      <c r="K285" s="1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</row>
    <row r="286" spans="1:155" ht="11.25">
      <c r="A286" s="1"/>
      <c r="B286" s="1"/>
      <c r="D286" s="1"/>
      <c r="E286" s="1"/>
      <c r="F286" s="1"/>
      <c r="G286" s="1"/>
      <c r="H286" s="1"/>
      <c r="I286" s="1"/>
      <c r="J286" s="11"/>
      <c r="K286" s="1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</row>
    <row r="287" spans="1:155" ht="11.25">
      <c r="A287" s="1"/>
      <c r="B287" s="1"/>
      <c r="D287" s="1"/>
      <c r="E287" s="1"/>
      <c r="F287" s="1"/>
      <c r="G287" s="1"/>
      <c r="H287" s="1"/>
      <c r="I287" s="1"/>
      <c r="J287" s="11"/>
      <c r="K287" s="1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</row>
    <row r="288" spans="1:155" ht="11.25">
      <c r="A288" s="1"/>
      <c r="B288" s="1"/>
      <c r="D288" s="1"/>
      <c r="E288" s="1"/>
      <c r="F288" s="1"/>
      <c r="G288" s="1"/>
      <c r="H288" s="1"/>
      <c r="I288" s="1"/>
      <c r="J288" s="11"/>
      <c r="K288" s="1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</row>
    <row r="289" spans="1:155" ht="11.25">
      <c r="A289" s="1"/>
      <c r="B289" s="1"/>
      <c r="D289" s="1"/>
      <c r="E289" s="1"/>
      <c r="F289" s="1"/>
      <c r="G289" s="1"/>
      <c r="H289" s="1"/>
      <c r="I289" s="1"/>
      <c r="J289" s="11"/>
      <c r="K289" s="1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</row>
    <row r="290" spans="1:155" ht="11.25">
      <c r="A290" s="1"/>
      <c r="B290" s="1"/>
      <c r="D290" s="1"/>
      <c r="E290" s="1"/>
      <c r="F290" s="1"/>
      <c r="G290" s="1"/>
      <c r="H290" s="1"/>
      <c r="I290" s="1"/>
      <c r="J290" s="11"/>
      <c r="K290" s="1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</row>
    <row r="291" spans="1:155" ht="11.25">
      <c r="A291" s="1"/>
      <c r="B291" s="1"/>
      <c r="D291" s="1"/>
      <c r="E291" s="1"/>
      <c r="F291" s="1"/>
      <c r="G291" s="1"/>
      <c r="H291" s="1"/>
      <c r="I291" s="1"/>
      <c r="J291" s="11"/>
      <c r="K291" s="1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</row>
    <row r="292" spans="1:155" ht="11.25">
      <c r="A292" s="1"/>
      <c r="B292" s="1"/>
      <c r="D292" s="1"/>
      <c r="E292" s="1"/>
      <c r="F292" s="1"/>
      <c r="G292" s="1"/>
      <c r="H292" s="1"/>
      <c r="I292" s="1"/>
      <c r="J292" s="11"/>
      <c r="K292" s="1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</row>
    <row r="293" spans="1:155" ht="11.25">
      <c r="A293" s="1"/>
      <c r="B293" s="1"/>
      <c r="D293" s="1"/>
      <c r="E293" s="1"/>
      <c r="F293" s="1"/>
      <c r="G293" s="1"/>
      <c r="H293" s="1"/>
      <c r="I293" s="1"/>
      <c r="J293" s="11"/>
      <c r="K293" s="1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</row>
    <row r="294" spans="1:155" ht="11.25">
      <c r="A294" s="1"/>
      <c r="B294" s="1"/>
      <c r="D294" s="1"/>
      <c r="E294" s="1"/>
      <c r="F294" s="1"/>
      <c r="G294" s="1"/>
      <c r="H294" s="1"/>
      <c r="I294" s="1"/>
      <c r="J294" s="11"/>
      <c r="K294" s="1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</row>
    <row r="295" spans="1:155" ht="11.25">
      <c r="A295" s="1"/>
      <c r="B295" s="1"/>
      <c r="D295" s="1"/>
      <c r="E295" s="1"/>
      <c r="F295" s="1"/>
      <c r="G295" s="1"/>
      <c r="H295" s="1"/>
      <c r="I295" s="1"/>
      <c r="J295" s="11"/>
      <c r="K295" s="1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</row>
    <row r="296" spans="1:155" ht="11.25">
      <c r="A296" s="1"/>
      <c r="B296" s="1"/>
      <c r="D296" s="1"/>
      <c r="E296" s="1"/>
      <c r="F296" s="1"/>
      <c r="G296" s="1"/>
      <c r="H296" s="1"/>
      <c r="I296" s="1"/>
      <c r="J296" s="11"/>
      <c r="K296" s="1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</row>
    <row r="297" spans="1:155" ht="11.25">
      <c r="A297" s="1"/>
      <c r="B297" s="1"/>
      <c r="D297" s="1"/>
      <c r="E297" s="1"/>
      <c r="F297" s="1"/>
      <c r="G297" s="1"/>
      <c r="H297" s="1"/>
      <c r="I297" s="1"/>
      <c r="J297" s="11"/>
      <c r="K297" s="1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</row>
    <row r="298" spans="1:155" ht="11.25">
      <c r="A298" s="1"/>
      <c r="B298" s="1"/>
      <c r="D298" s="1"/>
      <c r="E298" s="1"/>
      <c r="F298" s="1"/>
      <c r="G298" s="1"/>
      <c r="H298" s="1"/>
      <c r="I298" s="1"/>
      <c r="J298" s="11"/>
      <c r="K298" s="1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</row>
    <row r="299" spans="1:155" ht="11.25">
      <c r="A299" s="1"/>
      <c r="B299" s="1"/>
      <c r="D299" s="1"/>
      <c r="E299" s="1"/>
      <c r="F299" s="1"/>
      <c r="G299" s="1"/>
      <c r="H299" s="1"/>
      <c r="I299" s="1"/>
      <c r="J299" s="11"/>
      <c r="K299" s="1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</row>
    <row r="300" spans="1:155" ht="11.25">
      <c r="A300" s="1"/>
      <c r="B300" s="1"/>
      <c r="D300" s="1"/>
      <c r="E300" s="1"/>
      <c r="F300" s="1"/>
      <c r="G300" s="1"/>
      <c r="H300" s="1"/>
      <c r="I300" s="1"/>
      <c r="J300" s="11"/>
      <c r="K300" s="1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</row>
    <row r="301" spans="1:155" ht="11.25">
      <c r="A301" s="1"/>
      <c r="B301" s="1"/>
      <c r="D301" s="1"/>
      <c r="E301" s="1"/>
      <c r="F301" s="1"/>
      <c r="G301" s="1"/>
      <c r="H301" s="1"/>
      <c r="I301" s="1"/>
      <c r="J301" s="11"/>
      <c r="K301" s="1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</row>
    <row r="302" spans="1:155" ht="11.25">
      <c r="A302" s="1"/>
      <c r="B302" s="1"/>
      <c r="D302" s="1"/>
      <c r="E302" s="1"/>
      <c r="F302" s="1"/>
      <c r="G302" s="1"/>
      <c r="H302" s="1"/>
      <c r="I302" s="1"/>
      <c r="J302" s="11"/>
      <c r="K302" s="1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</row>
    <row r="303" spans="1:155" ht="11.25">
      <c r="A303" s="1"/>
      <c r="B303" s="1"/>
      <c r="D303" s="1"/>
      <c r="E303" s="1"/>
      <c r="F303" s="1"/>
      <c r="G303" s="1"/>
      <c r="H303" s="1"/>
      <c r="I303" s="1"/>
      <c r="J303" s="11"/>
      <c r="K303" s="1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</row>
    <row r="304" spans="1:155" ht="11.25">
      <c r="A304" s="1"/>
      <c r="B304" s="1"/>
      <c r="D304" s="1"/>
      <c r="E304" s="1"/>
      <c r="F304" s="1"/>
      <c r="G304" s="1"/>
      <c r="H304" s="1"/>
      <c r="I304" s="1"/>
      <c r="J304" s="11"/>
      <c r="K304" s="1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</row>
    <row r="305" spans="1:155" ht="11.25">
      <c r="A305" s="1"/>
      <c r="B305" s="1"/>
      <c r="D305" s="1"/>
      <c r="E305" s="1"/>
      <c r="F305" s="1"/>
      <c r="G305" s="1"/>
      <c r="H305" s="1"/>
      <c r="I305" s="1"/>
      <c r="J305" s="11"/>
      <c r="K305" s="1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</row>
    <row r="306" spans="1:155" ht="11.25">
      <c r="A306" s="1"/>
      <c r="B306" s="1"/>
      <c r="D306" s="1"/>
      <c r="E306" s="1"/>
      <c r="F306" s="1"/>
      <c r="G306" s="1"/>
      <c r="H306" s="1"/>
      <c r="I306" s="1"/>
      <c r="J306" s="11"/>
      <c r="K306" s="1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</row>
    <row r="307" spans="1:155" ht="11.25">
      <c r="A307" s="1"/>
      <c r="B307" s="1"/>
      <c r="D307" s="1"/>
      <c r="E307" s="1"/>
      <c r="F307" s="1"/>
      <c r="G307" s="1"/>
      <c r="H307" s="1"/>
      <c r="I307" s="1"/>
      <c r="J307" s="11"/>
      <c r="K307" s="1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</row>
    <row r="308" spans="1:155" ht="11.25">
      <c r="A308" s="1"/>
      <c r="B308" s="1"/>
      <c r="D308" s="1"/>
      <c r="E308" s="1"/>
      <c r="F308" s="1"/>
      <c r="G308" s="1"/>
      <c r="H308" s="1"/>
      <c r="I308" s="1"/>
      <c r="J308" s="11"/>
      <c r="K308" s="1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</row>
    <row r="309" spans="1:155" ht="11.25">
      <c r="A309" s="1"/>
      <c r="B309" s="1"/>
      <c r="D309" s="1"/>
      <c r="E309" s="1"/>
      <c r="F309" s="1"/>
      <c r="G309" s="1"/>
      <c r="H309" s="1"/>
      <c r="I309" s="1"/>
      <c r="J309" s="11"/>
      <c r="K309" s="1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</row>
    <row r="310" spans="1:155" ht="11.25">
      <c r="A310" s="1"/>
      <c r="B310" s="1"/>
      <c r="D310" s="1"/>
      <c r="E310" s="1"/>
      <c r="F310" s="1"/>
      <c r="G310" s="1"/>
      <c r="H310" s="1"/>
      <c r="I310" s="1"/>
      <c r="J310" s="11"/>
      <c r="K310" s="1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</row>
    <row r="311" spans="1:155" ht="11.25">
      <c r="A311" s="1"/>
      <c r="B311" s="1"/>
      <c r="D311" s="1"/>
      <c r="E311" s="1"/>
      <c r="F311" s="1"/>
      <c r="G311" s="1"/>
      <c r="H311" s="1"/>
      <c r="I311" s="1"/>
      <c r="J311" s="11"/>
      <c r="K311" s="1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</row>
    <row r="312" spans="1:155" ht="11.25">
      <c r="A312" s="1"/>
      <c r="B312" s="1"/>
      <c r="D312" s="1"/>
      <c r="E312" s="1"/>
      <c r="F312" s="1"/>
      <c r="G312" s="1"/>
      <c r="H312" s="1"/>
      <c r="I312" s="1"/>
      <c r="J312" s="11"/>
      <c r="K312" s="1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</row>
    <row r="313" spans="1:155" ht="11.25">
      <c r="A313" s="1"/>
      <c r="B313" s="1"/>
      <c r="D313" s="1"/>
      <c r="E313" s="1"/>
      <c r="F313" s="1"/>
      <c r="G313" s="1"/>
      <c r="H313" s="1"/>
      <c r="I313" s="1"/>
      <c r="J313" s="11"/>
      <c r="K313" s="1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</row>
    <row r="314" spans="1:155" ht="11.25">
      <c r="A314" s="1"/>
      <c r="B314" s="1"/>
      <c r="D314" s="1"/>
      <c r="E314" s="1"/>
      <c r="F314" s="1"/>
      <c r="G314" s="1"/>
      <c r="H314" s="1"/>
      <c r="I314" s="1"/>
      <c r="J314" s="11"/>
      <c r="K314" s="1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</row>
    <row r="315" spans="1:155" ht="11.25">
      <c r="A315" s="1"/>
      <c r="B315" s="1"/>
      <c r="D315" s="1"/>
      <c r="E315" s="1"/>
      <c r="F315" s="1"/>
      <c r="G315" s="1"/>
      <c r="H315" s="1"/>
      <c r="I315" s="1"/>
      <c r="J315" s="11"/>
      <c r="K315" s="1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</row>
    <row r="316" spans="1:155" ht="11.25">
      <c r="A316" s="1"/>
      <c r="B316" s="1"/>
      <c r="D316" s="1"/>
      <c r="E316" s="1"/>
      <c r="F316" s="1"/>
      <c r="G316" s="1"/>
      <c r="H316" s="1"/>
      <c r="I316" s="1"/>
      <c r="J316" s="11"/>
      <c r="K316" s="1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</row>
    <row r="317" spans="1:155" ht="11.25">
      <c r="A317" s="1"/>
      <c r="B317" s="1"/>
      <c r="D317" s="1"/>
      <c r="E317" s="1"/>
      <c r="F317" s="1"/>
      <c r="G317" s="1"/>
      <c r="H317" s="1"/>
      <c r="I317" s="1"/>
      <c r="J317" s="11"/>
      <c r="K317" s="1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</row>
    <row r="318" spans="1:155" ht="11.25">
      <c r="A318" s="1"/>
      <c r="B318" s="1"/>
      <c r="D318" s="1"/>
      <c r="E318" s="1"/>
      <c r="F318" s="1"/>
      <c r="G318" s="1"/>
      <c r="H318" s="1"/>
      <c r="I318" s="1"/>
      <c r="J318" s="11"/>
      <c r="K318" s="1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</row>
    <row r="319" spans="1:155" ht="11.25">
      <c r="A319" s="1"/>
      <c r="B319" s="1"/>
      <c r="D319" s="1"/>
      <c r="E319" s="1"/>
      <c r="F319" s="1"/>
      <c r="G319" s="1"/>
      <c r="H319" s="1"/>
      <c r="I319" s="1"/>
      <c r="J319" s="11"/>
      <c r="K319" s="1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</row>
    <row r="320" spans="1:155" ht="11.25">
      <c r="A320" s="1"/>
      <c r="B320" s="1"/>
      <c r="D320" s="1"/>
      <c r="E320" s="1"/>
      <c r="F320" s="1"/>
      <c r="G320" s="1"/>
      <c r="H320" s="1"/>
      <c r="I320" s="1"/>
      <c r="J320" s="11"/>
      <c r="K320" s="1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</row>
    <row r="321" spans="1:155" ht="11.25">
      <c r="A321" s="1"/>
      <c r="B321" s="1"/>
      <c r="D321" s="1"/>
      <c r="E321" s="1"/>
      <c r="F321" s="1"/>
      <c r="G321" s="1"/>
      <c r="H321" s="1"/>
      <c r="I321" s="1"/>
      <c r="J321" s="11"/>
      <c r="K321" s="1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</row>
    <row r="322" spans="1:155" ht="11.25">
      <c r="A322" s="1"/>
      <c r="B322" s="1"/>
      <c r="D322" s="1"/>
      <c r="E322" s="1"/>
      <c r="F322" s="1"/>
      <c r="G322" s="1"/>
      <c r="H322" s="1"/>
      <c r="I322" s="1"/>
      <c r="J322" s="11"/>
      <c r="K322" s="1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</row>
    <row r="323" spans="1:155" ht="11.25">
      <c r="A323" s="1"/>
      <c r="B323" s="1"/>
      <c r="D323" s="1"/>
      <c r="E323" s="1"/>
      <c r="F323" s="1"/>
      <c r="G323" s="1"/>
      <c r="H323" s="1"/>
      <c r="I323" s="1"/>
      <c r="J323" s="11"/>
      <c r="K323" s="1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</row>
    <row r="324" spans="1:155" ht="11.25">
      <c r="A324" s="1"/>
      <c r="B324" s="1"/>
      <c r="D324" s="1"/>
      <c r="E324" s="1"/>
      <c r="F324" s="1"/>
      <c r="G324" s="1"/>
      <c r="H324" s="1"/>
      <c r="I324" s="1"/>
      <c r="J324" s="11"/>
      <c r="K324" s="1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</row>
    <row r="325" spans="1:155" ht="11.25">
      <c r="A325" s="1"/>
      <c r="B325" s="1"/>
      <c r="D325" s="1"/>
      <c r="E325" s="1"/>
      <c r="F325" s="1"/>
      <c r="G325" s="1"/>
      <c r="H325" s="1"/>
      <c r="I325" s="1"/>
      <c r="J325" s="11"/>
      <c r="K325" s="1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</row>
    <row r="326" spans="1:155" ht="11.25">
      <c r="A326" s="1"/>
      <c r="B326" s="1"/>
      <c r="D326" s="1"/>
      <c r="E326" s="1"/>
      <c r="F326" s="1"/>
      <c r="G326" s="1"/>
      <c r="H326" s="1"/>
      <c r="I326" s="1"/>
      <c r="J326" s="11"/>
      <c r="K326" s="1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</row>
    <row r="327" spans="1:155" ht="11.25">
      <c r="A327" s="1"/>
      <c r="B327" s="1"/>
      <c r="D327" s="1"/>
      <c r="E327" s="1"/>
      <c r="F327" s="1"/>
      <c r="G327" s="1"/>
      <c r="H327" s="1"/>
      <c r="I327" s="1"/>
      <c r="J327" s="11"/>
      <c r="K327" s="1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</row>
    <row r="328" spans="1:155" ht="11.25">
      <c r="A328" s="1"/>
      <c r="B328" s="1"/>
      <c r="D328" s="1"/>
      <c r="E328" s="1"/>
      <c r="F328" s="1"/>
      <c r="G328" s="1"/>
      <c r="H328" s="1"/>
      <c r="I328" s="1"/>
      <c r="J328" s="11"/>
      <c r="K328" s="1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</row>
    <row r="329" spans="1:155" ht="11.25">
      <c r="A329" s="1"/>
      <c r="B329" s="1"/>
      <c r="D329" s="1"/>
      <c r="E329" s="1"/>
      <c r="F329" s="1"/>
      <c r="G329" s="1"/>
      <c r="H329" s="1"/>
      <c r="I329" s="1"/>
      <c r="J329" s="11"/>
      <c r="K329" s="1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</row>
    <row r="330" spans="1:155" ht="11.25">
      <c r="A330" s="1"/>
      <c r="B330" s="1"/>
      <c r="D330" s="1"/>
      <c r="E330" s="1"/>
      <c r="F330" s="1"/>
      <c r="G330" s="1"/>
      <c r="H330" s="1"/>
      <c r="I330" s="1"/>
      <c r="J330" s="11"/>
      <c r="K330" s="1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</row>
    <row r="331" spans="1:155" ht="11.25">
      <c r="A331" s="1"/>
      <c r="B331" s="1"/>
      <c r="D331" s="1"/>
      <c r="E331" s="1"/>
      <c r="F331" s="1"/>
      <c r="G331" s="1"/>
      <c r="H331" s="1"/>
      <c r="I331" s="1"/>
      <c r="J331" s="11"/>
      <c r="K331" s="1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</row>
    <row r="332" spans="1:155" ht="11.25">
      <c r="A332" s="1"/>
      <c r="B332" s="1"/>
      <c r="D332" s="1"/>
      <c r="E332" s="1"/>
      <c r="F332" s="1"/>
      <c r="G332" s="1"/>
      <c r="H332" s="1"/>
      <c r="I332" s="1"/>
      <c r="J332" s="11"/>
      <c r="K332" s="1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</row>
    <row r="333" spans="1:155" ht="11.25">
      <c r="A333" s="1"/>
      <c r="B333" s="1"/>
      <c r="D333" s="1"/>
      <c r="E333" s="1"/>
      <c r="F333" s="1"/>
      <c r="G333" s="1"/>
      <c r="H333" s="1"/>
      <c r="I333" s="1"/>
      <c r="J333" s="11"/>
      <c r="K333" s="1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</row>
    <row r="334" spans="1:155" ht="11.25">
      <c r="A334" s="1"/>
      <c r="B334" s="1"/>
      <c r="D334" s="1"/>
      <c r="E334" s="1"/>
      <c r="F334" s="1"/>
      <c r="G334" s="1"/>
      <c r="H334" s="1"/>
      <c r="I334" s="1"/>
      <c r="J334" s="11"/>
      <c r="K334" s="1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</row>
    <row r="335" spans="1:155" ht="11.25">
      <c r="A335" s="1"/>
      <c r="B335" s="1"/>
      <c r="D335" s="1"/>
      <c r="E335" s="1"/>
      <c r="F335" s="1"/>
      <c r="G335" s="1"/>
      <c r="H335" s="1"/>
      <c r="I335" s="1"/>
      <c r="J335" s="11"/>
      <c r="K335" s="1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</row>
    <row r="336" spans="1:155" ht="11.25">
      <c r="A336" s="1"/>
      <c r="B336" s="1"/>
      <c r="D336" s="1"/>
      <c r="E336" s="1"/>
      <c r="F336" s="1"/>
      <c r="G336" s="1"/>
      <c r="H336" s="1"/>
      <c r="I336" s="1"/>
      <c r="J336" s="11"/>
      <c r="K336" s="1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</row>
    <row r="337" spans="1:155" ht="11.25">
      <c r="A337" s="1"/>
      <c r="B337" s="1"/>
      <c r="D337" s="1"/>
      <c r="E337" s="1"/>
      <c r="F337" s="1"/>
      <c r="G337" s="1"/>
      <c r="H337" s="1"/>
      <c r="I337" s="1"/>
      <c r="J337" s="11"/>
      <c r="K337" s="1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</row>
    <row r="338" spans="1:155" ht="11.25">
      <c r="A338" s="1"/>
      <c r="B338" s="1"/>
      <c r="D338" s="1"/>
      <c r="E338" s="1"/>
      <c r="F338" s="1"/>
      <c r="G338" s="1"/>
      <c r="H338" s="1"/>
      <c r="I338" s="1"/>
      <c r="J338" s="11"/>
      <c r="K338" s="1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</row>
    <row r="339" spans="1:155" ht="11.25">
      <c r="A339" s="1"/>
      <c r="B339" s="1"/>
      <c r="D339" s="1"/>
      <c r="E339" s="1"/>
      <c r="F339" s="1"/>
      <c r="G339" s="1"/>
      <c r="H339" s="1"/>
      <c r="I339" s="1"/>
      <c r="J339" s="11"/>
      <c r="K339" s="1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</row>
    <row r="340" spans="1:155" ht="11.25">
      <c r="A340" s="1"/>
      <c r="B340" s="1"/>
      <c r="D340" s="1"/>
      <c r="E340" s="1"/>
      <c r="F340" s="1"/>
      <c r="G340" s="1"/>
      <c r="H340" s="1"/>
      <c r="I340" s="1"/>
      <c r="J340" s="11"/>
      <c r="K340" s="1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</row>
    <row r="341" spans="1:155" ht="11.25">
      <c r="A341" s="1"/>
      <c r="B341" s="1"/>
      <c r="D341" s="1"/>
      <c r="E341" s="1"/>
      <c r="F341" s="1"/>
      <c r="G341" s="1"/>
      <c r="H341" s="1"/>
      <c r="I341" s="1"/>
      <c r="J341" s="11"/>
      <c r="K341" s="1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</row>
    <row r="342" spans="1:155" ht="11.25">
      <c r="A342" s="1"/>
      <c r="B342" s="1"/>
      <c r="D342" s="1"/>
      <c r="E342" s="1"/>
      <c r="F342" s="1"/>
      <c r="G342" s="1"/>
      <c r="H342" s="1"/>
      <c r="I342" s="1"/>
      <c r="J342" s="11"/>
      <c r="K342" s="1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</row>
    <row r="343" spans="1:155" ht="11.25">
      <c r="A343" s="1"/>
      <c r="B343" s="1"/>
      <c r="D343" s="1"/>
      <c r="E343" s="1"/>
      <c r="F343" s="1"/>
      <c r="G343" s="1"/>
      <c r="H343" s="1"/>
      <c r="I343" s="1"/>
      <c r="J343" s="11"/>
      <c r="K343" s="1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</row>
    <row r="344" spans="1:155" ht="11.25">
      <c r="A344" s="1"/>
      <c r="B344" s="1"/>
      <c r="D344" s="1"/>
      <c r="E344" s="1"/>
      <c r="F344" s="1"/>
      <c r="G344" s="1"/>
      <c r="H344" s="1"/>
      <c r="I344" s="1"/>
      <c r="J344" s="11"/>
      <c r="K344" s="1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</row>
    <row r="345" spans="1:155" ht="11.25">
      <c r="A345" s="1"/>
      <c r="B345" s="1"/>
      <c r="D345" s="1"/>
      <c r="E345" s="1"/>
      <c r="F345" s="1"/>
      <c r="G345" s="1"/>
      <c r="H345" s="1"/>
      <c r="I345" s="1"/>
      <c r="J345" s="11"/>
      <c r="K345" s="1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</row>
    <row r="346" spans="1:155" ht="11.25">
      <c r="A346" s="1"/>
      <c r="B346" s="1"/>
      <c r="D346" s="1"/>
      <c r="E346" s="1"/>
      <c r="F346" s="1"/>
      <c r="G346" s="1"/>
      <c r="H346" s="1"/>
      <c r="I346" s="1"/>
      <c r="J346" s="11"/>
      <c r="K346" s="1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</row>
    <row r="347" spans="1:155" ht="11.25">
      <c r="A347" s="1"/>
      <c r="B347" s="1"/>
      <c r="D347" s="1"/>
      <c r="E347" s="1"/>
      <c r="F347" s="1"/>
      <c r="G347" s="1"/>
      <c r="H347" s="1"/>
      <c r="I347" s="1"/>
      <c r="J347" s="11"/>
      <c r="K347" s="1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</row>
    <row r="348" spans="1:155" ht="11.25">
      <c r="A348" s="1"/>
      <c r="B348" s="1"/>
      <c r="D348" s="1"/>
      <c r="E348" s="1"/>
      <c r="F348" s="1"/>
      <c r="G348" s="1"/>
      <c r="H348" s="1"/>
      <c r="I348" s="1"/>
      <c r="J348" s="11"/>
      <c r="K348" s="1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</row>
    <row r="349" spans="1:155" ht="11.25">
      <c r="A349" s="1"/>
      <c r="B349" s="1"/>
      <c r="D349" s="1"/>
      <c r="E349" s="1"/>
      <c r="F349" s="1"/>
      <c r="G349" s="1"/>
      <c r="H349" s="1"/>
      <c r="I349" s="1"/>
      <c r="J349" s="11"/>
      <c r="K349" s="1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</row>
    <row r="350" spans="1:155" ht="11.25">
      <c r="A350" s="1"/>
      <c r="B350" s="1"/>
      <c r="D350" s="1"/>
      <c r="E350" s="1"/>
      <c r="F350" s="1"/>
      <c r="G350" s="1"/>
      <c r="H350" s="1"/>
      <c r="I350" s="1"/>
      <c r="J350" s="11"/>
      <c r="K350" s="1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</row>
    <row r="351" spans="1:155" ht="11.25">
      <c r="A351" s="1"/>
      <c r="B351" s="1"/>
      <c r="D351" s="1"/>
      <c r="E351" s="1"/>
      <c r="F351" s="1"/>
      <c r="G351" s="1"/>
      <c r="H351" s="1"/>
      <c r="I351" s="1"/>
      <c r="J351" s="11"/>
      <c r="K351" s="1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</row>
    <row r="352" spans="1:155" ht="11.25">
      <c r="A352" s="1"/>
      <c r="B352" s="1"/>
      <c r="D352" s="1"/>
      <c r="E352" s="1"/>
      <c r="F352" s="1"/>
      <c r="G352" s="1"/>
      <c r="H352" s="1"/>
      <c r="I352" s="1"/>
      <c r="J352" s="11"/>
      <c r="K352" s="1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</row>
    <row r="353" spans="1:155" ht="11.25">
      <c r="A353" s="1"/>
      <c r="B353" s="1"/>
      <c r="D353" s="1"/>
      <c r="E353" s="1"/>
      <c r="F353" s="1"/>
      <c r="G353" s="1"/>
      <c r="H353" s="1"/>
      <c r="I353" s="1"/>
      <c r="J353" s="11"/>
      <c r="K353" s="1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</row>
    <row r="354" spans="1:155" ht="11.25">
      <c r="A354" s="1"/>
      <c r="B354" s="1"/>
      <c r="D354" s="1"/>
      <c r="E354" s="1"/>
      <c r="F354" s="1"/>
      <c r="G354" s="1"/>
      <c r="H354" s="1"/>
      <c r="I354" s="1"/>
      <c r="J354" s="11"/>
      <c r="K354" s="1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</row>
    <row r="355" spans="1:155" ht="11.25">
      <c r="A355" s="1"/>
      <c r="B355" s="1"/>
      <c r="D355" s="1"/>
      <c r="E355" s="1"/>
      <c r="F355" s="1"/>
      <c r="G355" s="1"/>
      <c r="H355" s="1"/>
      <c r="I355" s="1"/>
      <c r="J355" s="11"/>
      <c r="K355" s="1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</row>
    <row r="356" spans="1:155" ht="11.25">
      <c r="A356" s="1"/>
      <c r="B356" s="1"/>
      <c r="D356" s="1"/>
      <c r="E356" s="1"/>
      <c r="F356" s="1"/>
      <c r="G356" s="1"/>
      <c r="H356" s="1"/>
      <c r="I356" s="1"/>
      <c r="J356" s="11"/>
      <c r="K356" s="1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</row>
    <row r="357" spans="1:155" ht="11.25">
      <c r="A357" s="1"/>
      <c r="B357" s="1"/>
      <c r="D357" s="1"/>
      <c r="E357" s="1"/>
      <c r="F357" s="1"/>
      <c r="G357" s="1"/>
      <c r="H357" s="1"/>
      <c r="I357" s="1"/>
      <c r="J357" s="11"/>
      <c r="K357" s="1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</row>
    <row r="358" spans="1:155" ht="11.25">
      <c r="A358" s="1"/>
      <c r="B358" s="1"/>
      <c r="D358" s="1"/>
      <c r="E358" s="1"/>
      <c r="F358" s="1"/>
      <c r="G358" s="1"/>
      <c r="H358" s="1"/>
      <c r="I358" s="1"/>
      <c r="J358" s="11"/>
      <c r="K358" s="1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</row>
    <row r="359" spans="1:155" ht="11.25">
      <c r="A359" s="1"/>
      <c r="B359" s="1"/>
      <c r="D359" s="1"/>
      <c r="E359" s="1"/>
      <c r="F359" s="1"/>
      <c r="G359" s="1"/>
      <c r="H359" s="1"/>
      <c r="I359" s="1"/>
      <c r="J359" s="11"/>
      <c r="K359" s="1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</row>
    <row r="360" spans="1:155" ht="11.25">
      <c r="A360" s="1"/>
      <c r="B360" s="1"/>
      <c r="D360" s="1"/>
      <c r="E360" s="1"/>
      <c r="F360" s="1"/>
      <c r="G360" s="1"/>
      <c r="H360" s="1"/>
      <c r="I360" s="1"/>
      <c r="J360" s="11"/>
      <c r="K360" s="1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</row>
    <row r="361" spans="1:155" ht="11.25">
      <c r="A361" s="1"/>
      <c r="B361" s="1"/>
      <c r="D361" s="1"/>
      <c r="E361" s="1"/>
      <c r="F361" s="1"/>
      <c r="G361" s="1"/>
      <c r="H361" s="1"/>
      <c r="I361" s="1"/>
      <c r="J361" s="11"/>
      <c r="K361" s="1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</row>
    <row r="362" spans="1:155" ht="11.25">
      <c r="A362" s="1"/>
      <c r="B362" s="1"/>
      <c r="D362" s="1"/>
      <c r="E362" s="1"/>
      <c r="F362" s="1"/>
      <c r="G362" s="1"/>
      <c r="H362" s="1"/>
      <c r="I362" s="1"/>
      <c r="J362" s="11"/>
      <c r="K362" s="1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</row>
    <row r="363" spans="1:155" ht="11.25">
      <c r="A363" s="1"/>
      <c r="B363" s="1"/>
      <c r="D363" s="1"/>
      <c r="E363" s="1"/>
      <c r="F363" s="1"/>
      <c r="G363" s="1"/>
      <c r="H363" s="1"/>
      <c r="I363" s="1"/>
      <c r="J363" s="11"/>
      <c r="K363" s="1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</row>
    <row r="364" spans="1:155" ht="11.25">
      <c r="A364" s="1"/>
      <c r="B364" s="1"/>
      <c r="D364" s="1"/>
      <c r="E364" s="1"/>
      <c r="F364" s="1"/>
      <c r="G364" s="1"/>
      <c r="H364" s="1"/>
      <c r="I364" s="1"/>
      <c r="J364" s="11"/>
      <c r="K364" s="1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</row>
    <row r="365" spans="1:155" ht="11.25">
      <c r="A365" s="1"/>
      <c r="B365" s="1"/>
      <c r="D365" s="1"/>
      <c r="E365" s="1"/>
      <c r="F365" s="1"/>
      <c r="G365" s="1"/>
      <c r="H365" s="1"/>
      <c r="I365" s="1"/>
      <c r="J365" s="11"/>
      <c r="K365" s="1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</row>
    <row r="366" spans="1:155" ht="11.25">
      <c r="A366" s="1"/>
      <c r="B366" s="1"/>
      <c r="D366" s="1"/>
      <c r="E366" s="1"/>
      <c r="F366" s="1"/>
      <c r="G366" s="1"/>
      <c r="H366" s="1"/>
      <c r="I366" s="1"/>
      <c r="J366" s="11"/>
      <c r="K366" s="1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</row>
    <row r="367" spans="1:155" ht="11.25">
      <c r="A367" s="1"/>
      <c r="B367" s="1"/>
      <c r="D367" s="1"/>
      <c r="E367" s="1"/>
      <c r="F367" s="1"/>
      <c r="G367" s="1"/>
      <c r="H367" s="1"/>
      <c r="I367" s="1"/>
      <c r="J367" s="11"/>
      <c r="K367" s="1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</row>
    <row r="368" spans="1:155" ht="11.25">
      <c r="A368" s="1"/>
      <c r="B368" s="1"/>
      <c r="D368" s="1"/>
      <c r="E368" s="1"/>
      <c r="F368" s="1"/>
      <c r="G368" s="1"/>
      <c r="H368" s="1"/>
      <c r="I368" s="1"/>
      <c r="J368" s="11"/>
      <c r="K368" s="1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</row>
    <row r="369" spans="1:155" ht="11.25">
      <c r="A369" s="1"/>
      <c r="B369" s="1"/>
      <c r="D369" s="1"/>
      <c r="E369" s="1"/>
      <c r="F369" s="1"/>
      <c r="G369" s="1"/>
      <c r="H369" s="1"/>
      <c r="I369" s="1"/>
      <c r="J369" s="11"/>
      <c r="K369" s="1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</row>
    <row r="370" spans="1:155" ht="11.25">
      <c r="A370" s="1"/>
      <c r="B370" s="1"/>
      <c r="D370" s="1"/>
      <c r="E370" s="1"/>
      <c r="F370" s="1"/>
      <c r="G370" s="1"/>
      <c r="H370" s="1"/>
      <c r="I370" s="1"/>
      <c r="J370" s="11"/>
      <c r="K370" s="1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</row>
    <row r="371" spans="1:155" ht="11.25">
      <c r="A371" s="1"/>
      <c r="B371" s="1"/>
      <c r="D371" s="1"/>
      <c r="E371" s="1"/>
      <c r="F371" s="1"/>
      <c r="G371" s="1"/>
      <c r="H371" s="1"/>
      <c r="I371" s="1"/>
      <c r="J371" s="11"/>
      <c r="K371" s="1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</row>
    <row r="372" spans="1:155" ht="11.25">
      <c r="A372" s="1"/>
      <c r="B372" s="1"/>
      <c r="D372" s="1"/>
      <c r="E372" s="1"/>
      <c r="F372" s="1"/>
      <c r="G372" s="1"/>
      <c r="H372" s="1"/>
      <c r="I372" s="1"/>
      <c r="J372" s="11"/>
      <c r="K372" s="1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</row>
    <row r="373" spans="1:155" ht="11.25">
      <c r="A373" s="1"/>
      <c r="B373" s="1"/>
      <c r="D373" s="1"/>
      <c r="E373" s="1"/>
      <c r="F373" s="1"/>
      <c r="G373" s="1"/>
      <c r="H373" s="1"/>
      <c r="I373" s="1"/>
      <c r="J373" s="11"/>
      <c r="K373" s="1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</row>
    <row r="374" spans="1:155" ht="11.25">
      <c r="A374" s="1"/>
      <c r="B374" s="1"/>
      <c r="D374" s="1"/>
      <c r="E374" s="1"/>
      <c r="F374" s="1"/>
      <c r="G374" s="1"/>
      <c r="H374" s="1"/>
      <c r="I374" s="1"/>
      <c r="J374" s="11"/>
      <c r="K374" s="1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</row>
    <row r="375" spans="1:155" ht="11.25">
      <c r="A375" s="1"/>
      <c r="B375" s="1"/>
      <c r="D375" s="1"/>
      <c r="E375" s="1"/>
      <c r="F375" s="1"/>
      <c r="G375" s="1"/>
      <c r="H375" s="1"/>
      <c r="I375" s="1"/>
      <c r="J375" s="11"/>
      <c r="K375" s="1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</row>
    <row r="376" spans="1:155" ht="11.25">
      <c r="A376" s="1"/>
      <c r="B376" s="1"/>
      <c r="D376" s="1"/>
      <c r="E376" s="1"/>
      <c r="F376" s="1"/>
      <c r="G376" s="1"/>
      <c r="H376" s="1"/>
      <c r="I376" s="1"/>
      <c r="J376" s="11"/>
      <c r="K376" s="1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</row>
    <row r="377" spans="1:155" ht="11.25">
      <c r="A377" s="1"/>
      <c r="B377" s="1"/>
      <c r="D377" s="1"/>
      <c r="E377" s="1"/>
      <c r="F377" s="1"/>
      <c r="G377" s="1"/>
      <c r="H377" s="1"/>
      <c r="I377" s="1"/>
      <c r="J377" s="11"/>
      <c r="K377" s="1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</row>
    <row r="378" spans="1:155" ht="11.25">
      <c r="A378" s="1"/>
      <c r="B378" s="1"/>
      <c r="D378" s="1"/>
      <c r="E378" s="1"/>
      <c r="F378" s="1"/>
      <c r="G378" s="1"/>
      <c r="H378" s="1"/>
      <c r="I378" s="1"/>
      <c r="J378" s="11"/>
      <c r="K378" s="1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</row>
    <row r="379" spans="1:155" ht="11.25">
      <c r="A379" s="1"/>
      <c r="B379" s="1"/>
      <c r="D379" s="1"/>
      <c r="E379" s="1"/>
      <c r="F379" s="1"/>
      <c r="G379" s="1"/>
      <c r="H379" s="1"/>
      <c r="I379" s="1"/>
      <c r="J379" s="11"/>
      <c r="K379" s="1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</row>
    <row r="380" spans="1:155" ht="11.25">
      <c r="A380" s="1"/>
      <c r="B380" s="1"/>
      <c r="D380" s="1"/>
      <c r="E380" s="1"/>
      <c r="F380" s="1"/>
      <c r="G380" s="1"/>
      <c r="H380" s="1"/>
      <c r="I380" s="1"/>
      <c r="J380" s="11"/>
      <c r="K380" s="1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</row>
    <row r="381" spans="1:155" ht="11.25">
      <c r="A381" s="1"/>
      <c r="B381" s="1"/>
      <c r="D381" s="1"/>
      <c r="E381" s="1"/>
      <c r="F381" s="1"/>
      <c r="G381" s="1"/>
      <c r="H381" s="1"/>
      <c r="I381" s="1"/>
      <c r="J381" s="11"/>
      <c r="K381" s="1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</row>
    <row r="382" spans="1:155" ht="11.25">
      <c r="A382" s="1"/>
      <c r="B382" s="1"/>
      <c r="D382" s="1"/>
      <c r="E382" s="1"/>
      <c r="F382" s="1"/>
      <c r="G382" s="1"/>
      <c r="H382" s="1"/>
      <c r="I382" s="1"/>
      <c r="J382" s="11"/>
      <c r="K382" s="1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</row>
    <row r="383" spans="1:155" ht="11.25">
      <c r="A383" s="1"/>
      <c r="B383" s="1"/>
      <c r="D383" s="1"/>
      <c r="E383" s="1"/>
      <c r="F383" s="1"/>
      <c r="G383" s="1"/>
      <c r="H383" s="1"/>
      <c r="I383" s="1"/>
      <c r="J383" s="11"/>
      <c r="K383" s="1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</row>
    <row r="384" spans="1:155" ht="11.25">
      <c r="A384" s="1"/>
      <c r="B384" s="1"/>
      <c r="D384" s="1"/>
      <c r="E384" s="1"/>
      <c r="F384" s="1"/>
      <c r="G384" s="1"/>
      <c r="H384" s="1"/>
      <c r="I384" s="1"/>
      <c r="J384" s="11"/>
      <c r="K384" s="1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</row>
    <row r="385" spans="1:155" ht="11.25">
      <c r="A385" s="1"/>
      <c r="B385" s="1"/>
      <c r="D385" s="1"/>
      <c r="E385" s="1"/>
      <c r="F385" s="1"/>
      <c r="G385" s="1"/>
      <c r="H385" s="1"/>
      <c r="I385" s="1"/>
      <c r="J385" s="11"/>
      <c r="K385" s="1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</row>
    <row r="386" spans="1:155" ht="11.25">
      <c r="A386" s="1"/>
      <c r="B386" s="1"/>
      <c r="D386" s="1"/>
      <c r="E386" s="1"/>
      <c r="F386" s="1"/>
      <c r="G386" s="1"/>
      <c r="H386" s="1"/>
      <c r="I386" s="1"/>
      <c r="J386" s="11"/>
      <c r="K386" s="1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</row>
    <row r="387" spans="1:155" ht="11.25">
      <c r="A387" s="1"/>
      <c r="B387" s="1"/>
      <c r="D387" s="1"/>
      <c r="E387" s="1"/>
      <c r="F387" s="1"/>
      <c r="G387" s="1"/>
      <c r="H387" s="1"/>
      <c r="I387" s="1"/>
      <c r="J387" s="11"/>
      <c r="K387" s="1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</row>
    <row r="388" spans="1:155" ht="11.25">
      <c r="A388" s="1"/>
      <c r="B388" s="1"/>
      <c r="D388" s="1"/>
      <c r="E388" s="1"/>
      <c r="F388" s="1"/>
      <c r="G388" s="1"/>
      <c r="H388" s="1"/>
      <c r="I388" s="1"/>
      <c r="J388" s="11"/>
      <c r="K388" s="1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</row>
    <row r="389" spans="1:155" ht="11.25">
      <c r="A389" s="1"/>
      <c r="B389" s="1"/>
      <c r="D389" s="1"/>
      <c r="E389" s="1"/>
      <c r="F389" s="1"/>
      <c r="G389" s="1"/>
      <c r="H389" s="1"/>
      <c r="I389" s="1"/>
      <c r="J389" s="11"/>
      <c r="K389" s="1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</row>
    <row r="390" spans="1:155" ht="11.25">
      <c r="A390" s="1"/>
      <c r="B390" s="1"/>
      <c r="D390" s="1"/>
      <c r="E390" s="1"/>
      <c r="F390" s="1"/>
      <c r="G390" s="1"/>
      <c r="H390" s="1"/>
      <c r="I390" s="1"/>
      <c r="J390" s="11"/>
      <c r="K390" s="1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</row>
    <row r="391" spans="1:155" ht="11.25">
      <c r="A391" s="1"/>
      <c r="B391" s="1"/>
      <c r="D391" s="1"/>
      <c r="E391" s="1"/>
      <c r="F391" s="1"/>
      <c r="G391" s="1"/>
      <c r="H391" s="1"/>
      <c r="I391" s="1"/>
      <c r="J391" s="11"/>
      <c r="K391" s="1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</row>
  </sheetData>
  <sheetProtection/>
  <mergeCells count="9">
    <mergeCell ref="A44:A57"/>
    <mergeCell ref="A58:A62"/>
    <mergeCell ref="A5:L5"/>
    <mergeCell ref="F6:G6"/>
    <mergeCell ref="H6:I6"/>
    <mergeCell ref="A1:M1"/>
    <mergeCell ref="A2:M2"/>
    <mergeCell ref="A3:M3"/>
    <mergeCell ref="A4:M4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R170"/>
  <sheetViews>
    <sheetView zoomScalePageLayoutView="0" workbookViewId="0" topLeftCell="A129">
      <selection activeCell="F142" sqref="F142"/>
    </sheetView>
  </sheetViews>
  <sheetFormatPr defaultColWidth="11.421875" defaultRowHeight="12.75"/>
  <cols>
    <col min="1" max="1" width="9.7109375" style="0" customWidth="1"/>
    <col min="2" max="2" width="22.421875" style="0" customWidth="1"/>
    <col min="3" max="3" width="25.140625" style="0" customWidth="1"/>
    <col min="4" max="4" width="11.421875" style="0" hidden="1" customWidth="1"/>
    <col min="5" max="5" width="13.140625" style="0" customWidth="1"/>
    <col min="6" max="6" width="27.57421875" style="0" customWidth="1"/>
    <col min="7" max="7" width="9.421875" style="0" customWidth="1"/>
    <col min="8" max="8" width="9.00390625" style="0" bestFit="1" customWidth="1"/>
    <col min="9" max="9" width="7.7109375" style="0" bestFit="1" customWidth="1"/>
    <col min="10" max="10" width="9.8515625" style="12" bestFit="1" customWidth="1"/>
    <col min="11" max="11" width="8.57421875" style="12" bestFit="1" customWidth="1"/>
    <col min="12" max="14" width="8.421875" style="0" bestFit="1" customWidth="1"/>
    <col min="15" max="15" width="7.57421875" style="0" customWidth="1"/>
  </cols>
  <sheetData>
    <row r="1" spans="1:13" ht="12.75">
      <c r="A1" s="407" t="s">
        <v>241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7" ht="12.75">
      <c r="A2" s="407" t="s">
        <v>242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1"/>
      <c r="O2" s="1"/>
      <c r="P2" s="1"/>
      <c r="Q2" s="1"/>
    </row>
    <row r="3" spans="1:17" ht="12.75">
      <c r="A3" s="407" t="s">
        <v>243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"/>
      <c r="O3" s="1"/>
      <c r="P3" s="1"/>
      <c r="Q3" s="1"/>
    </row>
    <row r="4" spans="1:17" ht="12.75">
      <c r="A4" s="407" t="s">
        <v>1661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1"/>
      <c r="O4" s="1"/>
      <c r="P4" s="1"/>
      <c r="Q4" s="1"/>
    </row>
    <row r="5" spans="1:17" ht="12.7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1"/>
      <c r="N5" s="1"/>
      <c r="O5" s="1"/>
      <c r="P5" s="1"/>
      <c r="Q5" s="1"/>
    </row>
    <row r="6" spans="1:17" s="58" customFormat="1" ht="12.75">
      <c r="A6" s="67" t="s">
        <v>244</v>
      </c>
      <c r="B6" s="54" t="s">
        <v>371</v>
      </c>
      <c r="C6" s="67" t="s">
        <v>246</v>
      </c>
      <c r="D6" s="55" t="s">
        <v>428</v>
      </c>
      <c r="E6" s="67" t="s">
        <v>248</v>
      </c>
      <c r="F6" s="404" t="s">
        <v>249</v>
      </c>
      <c r="G6" s="405"/>
      <c r="H6" s="56" t="s">
        <v>373</v>
      </c>
      <c r="I6" s="90"/>
      <c r="J6" s="73" t="s">
        <v>429</v>
      </c>
      <c r="K6" s="73" t="s">
        <v>1553</v>
      </c>
      <c r="L6" s="73" t="s">
        <v>1553</v>
      </c>
      <c r="M6" s="73" t="s">
        <v>1553</v>
      </c>
      <c r="N6" s="73" t="s">
        <v>1553</v>
      </c>
      <c r="O6" s="73" t="s">
        <v>1553</v>
      </c>
      <c r="P6" s="57"/>
      <c r="Q6" s="57"/>
    </row>
    <row r="7" spans="1:17" s="58" customFormat="1" ht="12.75">
      <c r="A7" s="68"/>
      <c r="B7" s="61" t="s">
        <v>254</v>
      </c>
      <c r="C7" s="68"/>
      <c r="D7" s="60"/>
      <c r="E7" s="68"/>
      <c r="F7" s="60" t="s">
        <v>255</v>
      </c>
      <c r="G7" s="70" t="s">
        <v>250</v>
      </c>
      <c r="H7" s="70" t="s">
        <v>251</v>
      </c>
      <c r="I7" s="91" t="s">
        <v>252</v>
      </c>
      <c r="J7" s="74"/>
      <c r="K7" s="74" t="s">
        <v>1498</v>
      </c>
      <c r="L7" s="74" t="s">
        <v>2108</v>
      </c>
      <c r="M7" s="74" t="s">
        <v>1800</v>
      </c>
      <c r="N7" s="74" t="s">
        <v>120</v>
      </c>
      <c r="O7" s="74" t="s">
        <v>593</v>
      </c>
      <c r="P7" s="57"/>
      <c r="Q7" s="57"/>
    </row>
    <row r="8" spans="1:17" ht="45">
      <c r="A8" s="156">
        <v>1</v>
      </c>
      <c r="B8" s="157" t="s">
        <v>430</v>
      </c>
      <c r="C8" s="176" t="s">
        <v>431</v>
      </c>
      <c r="D8" s="193" t="s">
        <v>1627</v>
      </c>
      <c r="E8" s="157" t="s">
        <v>441</v>
      </c>
      <c r="F8" s="157" t="s">
        <v>432</v>
      </c>
      <c r="G8" s="156"/>
      <c r="H8" s="178">
        <v>163</v>
      </c>
      <c r="I8" s="178">
        <v>35</v>
      </c>
      <c r="J8" s="179">
        <v>253.455</v>
      </c>
      <c r="K8" s="178">
        <v>198</v>
      </c>
      <c r="L8" s="178">
        <v>198</v>
      </c>
      <c r="M8" s="178">
        <v>201</v>
      </c>
      <c r="N8" s="266">
        <v>202</v>
      </c>
      <c r="O8" s="266">
        <v>203</v>
      </c>
      <c r="P8" s="1"/>
      <c r="Q8" s="1"/>
    </row>
    <row r="9" spans="1:17" ht="12.75">
      <c r="A9" s="49">
        <v>1</v>
      </c>
      <c r="B9" s="161" t="s">
        <v>1331</v>
      </c>
      <c r="C9" s="128" t="s">
        <v>433</v>
      </c>
      <c r="D9" s="128" t="s">
        <v>434</v>
      </c>
      <c r="E9" s="128" t="s">
        <v>402</v>
      </c>
      <c r="F9" s="128" t="s">
        <v>435</v>
      </c>
      <c r="G9" s="49"/>
      <c r="H9" s="181">
        <v>1024</v>
      </c>
      <c r="I9" s="181">
        <v>209</v>
      </c>
      <c r="J9" s="182">
        <v>4900</v>
      </c>
      <c r="K9" s="181">
        <v>1224</v>
      </c>
      <c r="L9" s="181">
        <v>1224</v>
      </c>
      <c r="M9" s="181">
        <v>1276</v>
      </c>
      <c r="N9" s="267">
        <v>1293</v>
      </c>
      <c r="O9" s="267">
        <v>1310</v>
      </c>
      <c r="P9" s="1"/>
      <c r="Q9" s="1"/>
    </row>
    <row r="10" spans="1:17" ht="33.75">
      <c r="A10" s="49">
        <v>1</v>
      </c>
      <c r="B10" s="128" t="s">
        <v>436</v>
      </c>
      <c r="C10" s="128" t="s">
        <v>437</v>
      </c>
      <c r="D10" s="163" t="s">
        <v>1626</v>
      </c>
      <c r="E10" s="128" t="s">
        <v>441</v>
      </c>
      <c r="F10" s="128" t="s">
        <v>438</v>
      </c>
      <c r="G10" s="49"/>
      <c r="H10" s="181">
        <v>399</v>
      </c>
      <c r="I10" s="181">
        <v>88</v>
      </c>
      <c r="J10" s="194">
        <v>797.8789</v>
      </c>
      <c r="K10" s="181">
        <v>399</v>
      </c>
      <c r="L10" s="181">
        <v>399</v>
      </c>
      <c r="M10" s="181">
        <v>399</v>
      </c>
      <c r="N10" s="267">
        <v>393</v>
      </c>
      <c r="O10" s="267">
        <v>386</v>
      </c>
      <c r="P10" s="1"/>
      <c r="Q10" s="1"/>
    </row>
    <row r="11" spans="1:17" ht="19.5" customHeight="1">
      <c r="A11" s="49">
        <v>1</v>
      </c>
      <c r="B11" s="161" t="s">
        <v>439</v>
      </c>
      <c r="C11" s="128" t="s">
        <v>440</v>
      </c>
      <c r="D11" s="165" t="s">
        <v>1625</v>
      </c>
      <c r="E11" s="128" t="s">
        <v>441</v>
      </c>
      <c r="F11" s="128" t="s">
        <v>442</v>
      </c>
      <c r="G11" s="49"/>
      <c r="H11" s="181">
        <v>96</v>
      </c>
      <c r="I11" s="181">
        <v>20</v>
      </c>
      <c r="J11" s="194">
        <v>1059.5556</v>
      </c>
      <c r="K11" s="181">
        <v>96</v>
      </c>
      <c r="L11" s="181">
        <v>96</v>
      </c>
      <c r="M11" s="181">
        <v>97</v>
      </c>
      <c r="N11" s="267">
        <v>97</v>
      </c>
      <c r="O11" s="267">
        <v>98</v>
      </c>
      <c r="P11" s="1"/>
      <c r="Q11" s="1"/>
    </row>
    <row r="12" spans="1:17" ht="12.75">
      <c r="A12" s="49">
        <v>1</v>
      </c>
      <c r="B12" s="128" t="s">
        <v>1802</v>
      </c>
      <c r="C12" s="128" t="s">
        <v>437</v>
      </c>
      <c r="D12" s="161" t="s">
        <v>443</v>
      </c>
      <c r="E12" s="128" t="s">
        <v>441</v>
      </c>
      <c r="F12" s="128" t="s">
        <v>444</v>
      </c>
      <c r="G12" s="49"/>
      <c r="H12" s="181">
        <v>192</v>
      </c>
      <c r="I12" s="181">
        <v>33</v>
      </c>
      <c r="J12" s="194">
        <v>375.8424</v>
      </c>
      <c r="K12" s="181">
        <v>192</v>
      </c>
      <c r="L12" s="181">
        <v>192</v>
      </c>
      <c r="M12" s="181">
        <v>192</v>
      </c>
      <c r="N12" s="267">
        <v>189</v>
      </c>
      <c r="O12" s="267">
        <v>186</v>
      </c>
      <c r="P12" s="1"/>
      <c r="Q12" s="1"/>
    </row>
    <row r="13" spans="1:17" ht="12.75">
      <c r="A13" s="49">
        <v>1</v>
      </c>
      <c r="B13" s="161" t="s">
        <v>1624</v>
      </c>
      <c r="C13" s="128" t="s">
        <v>446</v>
      </c>
      <c r="D13" s="128" t="s">
        <v>447</v>
      </c>
      <c r="E13" s="128" t="s">
        <v>441</v>
      </c>
      <c r="F13" s="128" t="s">
        <v>448</v>
      </c>
      <c r="G13" s="49"/>
      <c r="H13" s="181">
        <v>165</v>
      </c>
      <c r="I13" s="181">
        <v>37</v>
      </c>
      <c r="J13" s="194">
        <v>98.3743</v>
      </c>
      <c r="K13" s="181">
        <v>398</v>
      </c>
      <c r="L13" s="181">
        <v>398</v>
      </c>
      <c r="M13" s="181">
        <v>398</v>
      </c>
      <c r="N13" s="267">
        <v>391</v>
      </c>
      <c r="O13" s="267">
        <v>384</v>
      </c>
      <c r="P13" s="1"/>
      <c r="Q13" s="1"/>
    </row>
    <row r="14" spans="1:17" ht="22.5">
      <c r="A14" s="49">
        <v>1</v>
      </c>
      <c r="B14" s="163" t="s">
        <v>1623</v>
      </c>
      <c r="C14" s="128" t="s">
        <v>446</v>
      </c>
      <c r="D14" s="128" t="s">
        <v>449</v>
      </c>
      <c r="E14" s="128" t="s">
        <v>441</v>
      </c>
      <c r="F14" s="128" t="s">
        <v>450</v>
      </c>
      <c r="G14" s="49"/>
      <c r="H14" s="181">
        <v>354</v>
      </c>
      <c r="I14" s="181">
        <v>76</v>
      </c>
      <c r="J14" s="194">
        <v>349.3785</v>
      </c>
      <c r="K14" s="181">
        <v>354</v>
      </c>
      <c r="L14" s="181">
        <v>354</v>
      </c>
      <c r="M14" s="181">
        <v>354</v>
      </c>
      <c r="N14" s="267">
        <v>348</v>
      </c>
      <c r="O14" s="267">
        <v>342</v>
      </c>
      <c r="P14" s="1"/>
      <c r="Q14" s="1"/>
    </row>
    <row r="15" spans="1:17" ht="22.5">
      <c r="A15" s="49">
        <v>1</v>
      </c>
      <c r="B15" s="128" t="s">
        <v>451</v>
      </c>
      <c r="C15" s="354" t="s">
        <v>2153</v>
      </c>
      <c r="D15" s="128" t="s">
        <v>452</v>
      </c>
      <c r="E15" s="128" t="s">
        <v>441</v>
      </c>
      <c r="F15" s="128" t="s">
        <v>453</v>
      </c>
      <c r="G15" s="49"/>
      <c r="H15" s="181">
        <v>258</v>
      </c>
      <c r="I15" s="181">
        <v>36</v>
      </c>
      <c r="J15" s="194">
        <v>185.4592</v>
      </c>
      <c r="K15" s="181">
        <v>258</v>
      </c>
      <c r="L15" s="181">
        <v>258</v>
      </c>
      <c r="M15" s="181">
        <v>258</v>
      </c>
      <c r="N15" s="267">
        <v>254</v>
      </c>
      <c r="O15" s="267">
        <v>249</v>
      </c>
      <c r="P15" s="1"/>
      <c r="Q15" s="1"/>
    </row>
    <row r="16" spans="1:17" ht="12.75">
      <c r="A16" s="49">
        <v>1</v>
      </c>
      <c r="B16" s="128" t="s">
        <v>503</v>
      </c>
      <c r="C16" s="128" t="s">
        <v>437</v>
      </c>
      <c r="D16" s="161" t="s">
        <v>504</v>
      </c>
      <c r="E16" s="128" t="s">
        <v>441</v>
      </c>
      <c r="F16" s="128" t="s">
        <v>505</v>
      </c>
      <c r="G16" s="49"/>
      <c r="H16" s="181">
        <v>275</v>
      </c>
      <c r="I16" s="181">
        <v>65</v>
      </c>
      <c r="J16" s="194">
        <v>97.9969</v>
      </c>
      <c r="K16" s="181">
        <v>275</v>
      </c>
      <c r="L16" s="181">
        <v>275</v>
      </c>
      <c r="M16" s="181">
        <v>275</v>
      </c>
      <c r="N16" s="267">
        <v>271</v>
      </c>
      <c r="O16" s="267">
        <v>266</v>
      </c>
      <c r="P16" s="1"/>
      <c r="Q16" s="1"/>
    </row>
    <row r="17" spans="1:17" ht="12.75">
      <c r="A17" s="49">
        <v>1</v>
      </c>
      <c r="B17" s="128" t="s">
        <v>508</v>
      </c>
      <c r="C17" s="128" t="s">
        <v>446</v>
      </c>
      <c r="D17" s="128" t="s">
        <v>509</v>
      </c>
      <c r="E17" s="128" t="s">
        <v>441</v>
      </c>
      <c r="F17" s="128" t="s">
        <v>510</v>
      </c>
      <c r="G17" s="49"/>
      <c r="H17" s="181">
        <v>132</v>
      </c>
      <c r="I17" s="181">
        <v>19</v>
      </c>
      <c r="J17" s="194">
        <v>246.0099</v>
      </c>
      <c r="K17" s="181">
        <v>132</v>
      </c>
      <c r="L17" s="181">
        <v>132</v>
      </c>
      <c r="M17" s="181">
        <v>132</v>
      </c>
      <c r="N17" s="267">
        <v>130</v>
      </c>
      <c r="O17" s="267">
        <v>127</v>
      </c>
      <c r="P17" s="1"/>
      <c r="Q17" s="1"/>
    </row>
    <row r="18" spans="1:17" ht="12.75">
      <c r="A18" s="49">
        <v>1</v>
      </c>
      <c r="B18" s="128" t="s">
        <v>511</v>
      </c>
      <c r="C18" s="128" t="s">
        <v>446</v>
      </c>
      <c r="D18" s="128">
        <v>551699</v>
      </c>
      <c r="E18" s="128" t="s">
        <v>441</v>
      </c>
      <c r="F18" s="128" t="s">
        <v>512</v>
      </c>
      <c r="G18" s="49"/>
      <c r="H18" s="181">
        <v>279</v>
      </c>
      <c r="I18" s="181">
        <v>47</v>
      </c>
      <c r="J18" s="194">
        <v>469.1569</v>
      </c>
      <c r="K18" s="181">
        <v>279</v>
      </c>
      <c r="L18" s="181">
        <v>279</v>
      </c>
      <c r="M18" s="181">
        <v>279</v>
      </c>
      <c r="N18" s="267">
        <v>274</v>
      </c>
      <c r="O18" s="267">
        <v>269</v>
      </c>
      <c r="P18" s="1"/>
      <c r="Q18" s="1"/>
    </row>
    <row r="19" spans="1:17" ht="12.75">
      <c r="A19" s="49">
        <v>1</v>
      </c>
      <c r="B19" s="128" t="s">
        <v>513</v>
      </c>
      <c r="C19" s="128" t="s">
        <v>446</v>
      </c>
      <c r="D19" s="128" t="s">
        <v>514</v>
      </c>
      <c r="E19" s="128" t="s">
        <v>441</v>
      </c>
      <c r="F19" s="128" t="s">
        <v>515</v>
      </c>
      <c r="G19" s="49"/>
      <c r="H19" s="181">
        <v>599</v>
      </c>
      <c r="I19" s="181">
        <v>79</v>
      </c>
      <c r="J19" s="194">
        <v>558.8865</v>
      </c>
      <c r="K19" s="181">
        <v>599</v>
      </c>
      <c r="L19" s="181">
        <v>599</v>
      </c>
      <c r="M19" s="181">
        <v>599</v>
      </c>
      <c r="N19" s="267">
        <v>589</v>
      </c>
      <c r="O19" s="267">
        <v>578</v>
      </c>
      <c r="P19" s="1"/>
      <c r="Q19" s="1"/>
    </row>
    <row r="20" spans="1:17" ht="22.5">
      <c r="A20" s="49">
        <v>1</v>
      </c>
      <c r="B20" s="163" t="s">
        <v>2149</v>
      </c>
      <c r="C20" s="354" t="s">
        <v>2154</v>
      </c>
      <c r="D20" s="128" t="s">
        <v>516</v>
      </c>
      <c r="E20" s="128" t="s">
        <v>441</v>
      </c>
      <c r="F20" s="128" t="s">
        <v>517</v>
      </c>
      <c r="G20" s="49"/>
      <c r="H20" s="181">
        <v>397</v>
      </c>
      <c r="I20" s="181">
        <v>62</v>
      </c>
      <c r="J20" s="194">
        <v>183.9925</v>
      </c>
      <c r="K20" s="181">
        <v>397</v>
      </c>
      <c r="L20" s="181">
        <v>397</v>
      </c>
      <c r="M20" s="181">
        <v>397</v>
      </c>
      <c r="N20" s="267">
        <v>390</v>
      </c>
      <c r="O20" s="267">
        <v>383</v>
      </c>
      <c r="P20" s="1"/>
      <c r="Q20" s="1"/>
    </row>
    <row r="21" spans="1:17" ht="22.5">
      <c r="A21" s="49">
        <v>1</v>
      </c>
      <c r="B21" s="128" t="s">
        <v>518</v>
      </c>
      <c r="C21" s="354" t="s">
        <v>2151</v>
      </c>
      <c r="D21" s="128" t="s">
        <v>519</v>
      </c>
      <c r="E21" s="128" t="s">
        <v>441</v>
      </c>
      <c r="F21" s="128" t="s">
        <v>520</v>
      </c>
      <c r="G21" s="49"/>
      <c r="H21" s="181">
        <v>117</v>
      </c>
      <c r="I21" s="181">
        <v>21</v>
      </c>
      <c r="J21" s="194">
        <v>250.1836</v>
      </c>
      <c r="K21" s="181">
        <v>117</v>
      </c>
      <c r="L21" s="181">
        <v>117</v>
      </c>
      <c r="M21" s="181">
        <v>117</v>
      </c>
      <c r="N21" s="267">
        <v>115</v>
      </c>
      <c r="O21" s="267">
        <v>113</v>
      </c>
      <c r="P21" s="1"/>
      <c r="Q21" s="1"/>
    </row>
    <row r="22" spans="1:17" ht="12.75">
      <c r="A22" s="49">
        <v>1</v>
      </c>
      <c r="B22" s="128" t="s">
        <v>521</v>
      </c>
      <c r="C22" s="128" t="s">
        <v>446</v>
      </c>
      <c r="D22" s="128" t="s">
        <v>522</v>
      </c>
      <c r="E22" s="128" t="s">
        <v>441</v>
      </c>
      <c r="F22" s="128" t="s">
        <v>523</v>
      </c>
      <c r="G22" s="49"/>
      <c r="H22" s="181">
        <v>186</v>
      </c>
      <c r="I22" s="181">
        <v>40</v>
      </c>
      <c r="J22" s="194">
        <v>183.3604</v>
      </c>
      <c r="K22" s="181">
        <v>186</v>
      </c>
      <c r="L22" s="181">
        <v>186</v>
      </c>
      <c r="M22" s="181">
        <v>186</v>
      </c>
      <c r="N22" s="267">
        <v>183</v>
      </c>
      <c r="O22" s="267">
        <v>180</v>
      </c>
      <c r="P22" s="1"/>
      <c r="Q22" s="1"/>
    </row>
    <row r="23" spans="1:17" ht="22.5">
      <c r="A23" s="49">
        <v>1</v>
      </c>
      <c r="B23" s="165" t="s">
        <v>1586</v>
      </c>
      <c r="C23" s="128" t="s">
        <v>446</v>
      </c>
      <c r="D23" s="128" t="s">
        <v>524</v>
      </c>
      <c r="E23" s="128" t="s">
        <v>441</v>
      </c>
      <c r="F23" s="128" t="s">
        <v>525</v>
      </c>
      <c r="G23" s="49"/>
      <c r="H23" s="181">
        <v>304</v>
      </c>
      <c r="I23" s="181">
        <v>54</v>
      </c>
      <c r="J23" s="194">
        <v>208.7893</v>
      </c>
      <c r="K23" s="181">
        <v>420</v>
      </c>
      <c r="L23" s="181">
        <v>420</v>
      </c>
      <c r="M23" s="181">
        <v>420</v>
      </c>
      <c r="N23" s="267">
        <v>413</v>
      </c>
      <c r="O23" s="267">
        <v>405</v>
      </c>
      <c r="P23" s="1"/>
      <c r="Q23" s="1"/>
    </row>
    <row r="24" spans="1:17" ht="12.75">
      <c r="A24" s="49">
        <v>1</v>
      </c>
      <c r="B24" s="128" t="s">
        <v>526</v>
      </c>
      <c r="C24" s="128" t="s">
        <v>446</v>
      </c>
      <c r="D24" s="128" t="s">
        <v>527</v>
      </c>
      <c r="E24" s="128" t="s">
        <v>441</v>
      </c>
      <c r="F24" s="128" t="s">
        <v>528</v>
      </c>
      <c r="G24" s="49"/>
      <c r="H24" s="181">
        <v>551</v>
      </c>
      <c r="I24" s="181">
        <v>82</v>
      </c>
      <c r="J24" s="194">
        <v>275.5208</v>
      </c>
      <c r="K24" s="181">
        <v>551</v>
      </c>
      <c r="L24" s="181">
        <v>551</v>
      </c>
      <c r="M24" s="181">
        <v>551</v>
      </c>
      <c r="N24" s="267">
        <v>542</v>
      </c>
      <c r="O24" s="267">
        <v>532</v>
      </c>
      <c r="P24" s="1"/>
      <c r="Q24" s="1"/>
    </row>
    <row r="25" spans="1:17" ht="12.75">
      <c r="A25" s="49">
        <v>1</v>
      </c>
      <c r="B25" s="128" t="s">
        <v>529</v>
      </c>
      <c r="C25" s="128" t="s">
        <v>437</v>
      </c>
      <c r="D25" s="128" t="s">
        <v>530</v>
      </c>
      <c r="E25" s="128" t="s">
        <v>441</v>
      </c>
      <c r="F25" s="128" t="s">
        <v>533</v>
      </c>
      <c r="G25" s="49"/>
      <c r="H25" s="181">
        <v>627</v>
      </c>
      <c r="I25" s="181">
        <v>117</v>
      </c>
      <c r="J25" s="194">
        <v>623.5706</v>
      </c>
      <c r="K25" s="181">
        <v>627</v>
      </c>
      <c r="L25" s="181">
        <v>627</v>
      </c>
      <c r="M25" s="181">
        <v>627</v>
      </c>
      <c r="N25" s="267">
        <v>617</v>
      </c>
      <c r="O25" s="267">
        <v>607</v>
      </c>
      <c r="P25" s="1"/>
      <c r="Q25" s="1"/>
    </row>
    <row r="26" spans="1:17" ht="12.75">
      <c r="A26" s="49">
        <v>1</v>
      </c>
      <c r="B26" s="128" t="s">
        <v>534</v>
      </c>
      <c r="C26" s="128" t="s">
        <v>437</v>
      </c>
      <c r="D26" s="161" t="s">
        <v>535</v>
      </c>
      <c r="E26" s="128" t="s">
        <v>441</v>
      </c>
      <c r="F26" s="128" t="s">
        <v>536</v>
      </c>
      <c r="G26" s="49"/>
      <c r="H26" s="181">
        <v>139</v>
      </c>
      <c r="I26" s="181">
        <v>27</v>
      </c>
      <c r="J26" s="194">
        <v>493.95</v>
      </c>
      <c r="K26" s="181">
        <v>167</v>
      </c>
      <c r="L26" s="181">
        <v>167</v>
      </c>
      <c r="M26" s="181">
        <v>167</v>
      </c>
      <c r="N26" s="267">
        <v>164</v>
      </c>
      <c r="O26" s="267">
        <v>162</v>
      </c>
      <c r="P26" s="1"/>
      <c r="Q26" s="1"/>
    </row>
    <row r="27" spans="1:17" ht="12.75">
      <c r="A27" s="49">
        <v>1</v>
      </c>
      <c r="B27" s="161" t="s">
        <v>537</v>
      </c>
      <c r="C27" s="128" t="s">
        <v>437</v>
      </c>
      <c r="D27" s="128" t="s">
        <v>538</v>
      </c>
      <c r="E27" s="128" t="s">
        <v>441</v>
      </c>
      <c r="F27" s="161" t="s">
        <v>539</v>
      </c>
      <c r="G27" s="49"/>
      <c r="H27" s="181">
        <v>349</v>
      </c>
      <c r="I27" s="181">
        <v>63</v>
      </c>
      <c r="J27" s="194">
        <v>354.6707</v>
      </c>
      <c r="K27" s="181">
        <v>349</v>
      </c>
      <c r="L27" s="181">
        <v>349</v>
      </c>
      <c r="M27" s="181">
        <v>349</v>
      </c>
      <c r="N27" s="267">
        <v>344</v>
      </c>
      <c r="O27" s="267">
        <v>338</v>
      </c>
      <c r="P27" s="1"/>
      <c r="Q27" s="1"/>
    </row>
    <row r="28" spans="1:17" ht="12.75">
      <c r="A28" s="49">
        <v>1</v>
      </c>
      <c r="B28" s="128" t="s">
        <v>540</v>
      </c>
      <c r="C28" s="128" t="s">
        <v>440</v>
      </c>
      <c r="D28" s="128" t="s">
        <v>541</v>
      </c>
      <c r="E28" s="128" t="s">
        <v>441</v>
      </c>
      <c r="F28" s="128" t="s">
        <v>542</v>
      </c>
      <c r="G28" s="49"/>
      <c r="H28" s="181">
        <v>259</v>
      </c>
      <c r="I28" s="181">
        <v>43</v>
      </c>
      <c r="J28" s="194">
        <v>196.3455</v>
      </c>
      <c r="K28" s="181">
        <v>256</v>
      </c>
      <c r="L28" s="181">
        <v>256</v>
      </c>
      <c r="M28" s="181">
        <v>259</v>
      </c>
      <c r="N28" s="267">
        <v>260</v>
      </c>
      <c r="O28" s="267">
        <v>261</v>
      </c>
      <c r="P28" s="1"/>
      <c r="Q28" s="1"/>
    </row>
    <row r="29" spans="1:17" ht="12.75">
      <c r="A29" s="49">
        <v>1</v>
      </c>
      <c r="B29" s="128" t="s">
        <v>543</v>
      </c>
      <c r="C29" s="163" t="s">
        <v>117</v>
      </c>
      <c r="D29" s="128" t="s">
        <v>544</v>
      </c>
      <c r="E29" s="128" t="s">
        <v>441</v>
      </c>
      <c r="F29" s="128" t="s">
        <v>545</v>
      </c>
      <c r="G29" s="49"/>
      <c r="H29" s="181">
        <v>140</v>
      </c>
      <c r="I29" s="181">
        <v>27</v>
      </c>
      <c r="J29" s="194">
        <v>230.8793</v>
      </c>
      <c r="K29" s="181">
        <v>140</v>
      </c>
      <c r="L29" s="181">
        <v>140</v>
      </c>
      <c r="M29" s="181">
        <v>142</v>
      </c>
      <c r="N29" s="267">
        <v>143</v>
      </c>
      <c r="O29" s="267">
        <v>143</v>
      </c>
      <c r="P29" s="1"/>
      <c r="Q29" s="1"/>
    </row>
    <row r="30" spans="1:17" ht="12.75">
      <c r="A30" s="49">
        <v>1</v>
      </c>
      <c r="B30" s="128" t="s">
        <v>546</v>
      </c>
      <c r="C30" s="128" t="s">
        <v>446</v>
      </c>
      <c r="D30" s="128" t="s">
        <v>547</v>
      </c>
      <c r="E30" s="128" t="s">
        <v>441</v>
      </c>
      <c r="F30" s="128" t="s">
        <v>548</v>
      </c>
      <c r="G30" s="49"/>
      <c r="H30" s="181">
        <v>255</v>
      </c>
      <c r="I30" s="181">
        <v>55</v>
      </c>
      <c r="J30" s="194">
        <v>634.97</v>
      </c>
      <c r="K30" s="181">
        <v>255</v>
      </c>
      <c r="L30" s="181">
        <v>255</v>
      </c>
      <c r="M30" s="181">
        <v>255</v>
      </c>
      <c r="N30" s="267">
        <v>251</v>
      </c>
      <c r="O30" s="267">
        <v>246</v>
      </c>
      <c r="P30" s="1"/>
      <c r="Q30" s="1"/>
    </row>
    <row r="31" spans="1:17" ht="12.75">
      <c r="A31" s="49">
        <v>1</v>
      </c>
      <c r="B31" s="128" t="s">
        <v>549</v>
      </c>
      <c r="C31" s="128" t="s">
        <v>437</v>
      </c>
      <c r="D31" s="128" t="s">
        <v>550</v>
      </c>
      <c r="E31" s="128" t="s">
        <v>441</v>
      </c>
      <c r="F31" s="128" t="s">
        <v>551</v>
      </c>
      <c r="G31" s="49"/>
      <c r="H31" s="181">
        <v>131</v>
      </c>
      <c r="I31" s="181">
        <v>31</v>
      </c>
      <c r="J31" s="194">
        <v>132.3443</v>
      </c>
      <c r="K31" s="181">
        <v>131</v>
      </c>
      <c r="L31" s="181">
        <v>131</v>
      </c>
      <c r="M31" s="181">
        <v>131</v>
      </c>
      <c r="N31" s="267">
        <v>129</v>
      </c>
      <c r="O31" s="267">
        <v>127</v>
      </c>
      <c r="P31" s="1"/>
      <c r="Q31" s="1"/>
    </row>
    <row r="32" spans="1:17" ht="12.75">
      <c r="A32" s="49">
        <v>1</v>
      </c>
      <c r="B32" s="128" t="s">
        <v>553</v>
      </c>
      <c r="C32" s="128" t="s">
        <v>2148</v>
      </c>
      <c r="D32" s="128" t="s">
        <v>554</v>
      </c>
      <c r="E32" s="128" t="s">
        <v>441</v>
      </c>
      <c r="F32" s="128" t="s">
        <v>555</v>
      </c>
      <c r="G32" s="49"/>
      <c r="H32" s="181">
        <v>130</v>
      </c>
      <c r="I32" s="181">
        <v>27</v>
      </c>
      <c r="J32" s="194">
        <v>101.6835</v>
      </c>
      <c r="K32" s="181">
        <v>130</v>
      </c>
      <c r="L32" s="181">
        <v>130</v>
      </c>
      <c r="M32" s="181">
        <v>130</v>
      </c>
      <c r="N32" s="267">
        <v>128</v>
      </c>
      <c r="O32" s="267">
        <v>126</v>
      </c>
      <c r="P32" s="1"/>
      <c r="Q32" s="1"/>
    </row>
    <row r="33" spans="1:17" ht="12.75">
      <c r="A33" s="49">
        <v>1</v>
      </c>
      <c r="B33" s="128" t="s">
        <v>597</v>
      </c>
      <c r="C33" s="264" t="s">
        <v>118</v>
      </c>
      <c r="D33" s="128" t="s">
        <v>598</v>
      </c>
      <c r="E33" s="128" t="s">
        <v>441</v>
      </c>
      <c r="F33" s="128" t="s">
        <v>599</v>
      </c>
      <c r="G33" s="49"/>
      <c r="H33" s="181">
        <v>170</v>
      </c>
      <c r="I33" s="181">
        <v>33</v>
      </c>
      <c r="J33" s="194">
        <v>107.2253</v>
      </c>
      <c r="K33" s="181">
        <v>170</v>
      </c>
      <c r="L33" s="181">
        <v>170</v>
      </c>
      <c r="M33" s="181">
        <v>172</v>
      </c>
      <c r="N33" s="267">
        <v>173</v>
      </c>
      <c r="O33" s="267">
        <v>173</v>
      </c>
      <c r="P33" s="1"/>
      <c r="Q33" s="1"/>
    </row>
    <row r="34" spans="1:17" ht="12.75">
      <c r="A34" s="49">
        <v>1</v>
      </c>
      <c r="B34" s="128" t="s">
        <v>600</v>
      </c>
      <c r="C34" s="128" t="s">
        <v>2150</v>
      </c>
      <c r="D34" s="128" t="s">
        <v>601</v>
      </c>
      <c r="E34" s="128" t="s">
        <v>441</v>
      </c>
      <c r="F34" s="128" t="s">
        <v>602</v>
      </c>
      <c r="G34" s="49"/>
      <c r="H34" s="181">
        <v>166</v>
      </c>
      <c r="I34" s="181">
        <v>29</v>
      </c>
      <c r="J34" s="194">
        <v>101.6835</v>
      </c>
      <c r="K34" s="181">
        <v>166</v>
      </c>
      <c r="L34" s="181">
        <v>166</v>
      </c>
      <c r="M34" s="181">
        <v>166</v>
      </c>
      <c r="N34" s="267">
        <v>163</v>
      </c>
      <c r="O34" s="267">
        <v>160</v>
      </c>
      <c r="P34" s="1"/>
      <c r="Q34" s="1"/>
    </row>
    <row r="35" spans="1:15" ht="12.75">
      <c r="A35" s="49">
        <v>1</v>
      </c>
      <c r="B35" s="161" t="s">
        <v>603</v>
      </c>
      <c r="C35" s="128" t="s">
        <v>446</v>
      </c>
      <c r="D35" s="128" t="s">
        <v>604</v>
      </c>
      <c r="E35" s="128" t="s">
        <v>441</v>
      </c>
      <c r="F35" s="128" t="s">
        <v>605</v>
      </c>
      <c r="G35" s="49"/>
      <c r="H35" s="181">
        <v>171</v>
      </c>
      <c r="I35" s="181">
        <v>33</v>
      </c>
      <c r="J35" s="194">
        <v>414.6591</v>
      </c>
      <c r="K35" s="181">
        <v>171</v>
      </c>
      <c r="L35" s="181">
        <v>171</v>
      </c>
      <c r="M35" s="181">
        <v>171</v>
      </c>
      <c r="N35" s="267">
        <v>168</v>
      </c>
      <c r="O35" s="267">
        <v>165</v>
      </c>
    </row>
    <row r="36" spans="1:15" ht="12.75">
      <c r="A36" s="49">
        <v>1</v>
      </c>
      <c r="B36" s="128" t="s">
        <v>606</v>
      </c>
      <c r="C36" s="128" t="s">
        <v>440</v>
      </c>
      <c r="D36" s="128" t="s">
        <v>607</v>
      </c>
      <c r="E36" s="128" t="s">
        <v>441</v>
      </c>
      <c r="F36" s="161" t="s">
        <v>608</v>
      </c>
      <c r="G36" s="49"/>
      <c r="H36" s="181">
        <v>115</v>
      </c>
      <c r="I36" s="181">
        <v>22</v>
      </c>
      <c r="J36" s="194">
        <v>173.9963</v>
      </c>
      <c r="K36" s="181">
        <v>115</v>
      </c>
      <c r="L36" s="181">
        <v>115</v>
      </c>
      <c r="M36" s="181">
        <v>117</v>
      </c>
      <c r="N36" s="267">
        <v>118</v>
      </c>
      <c r="O36" s="267">
        <v>118</v>
      </c>
    </row>
    <row r="37" spans="1:15" ht="12.75">
      <c r="A37" s="49">
        <v>1</v>
      </c>
      <c r="B37" s="128" t="s">
        <v>609</v>
      </c>
      <c r="C37" s="128" t="s">
        <v>610</v>
      </c>
      <c r="D37" s="128" t="s">
        <v>611</v>
      </c>
      <c r="E37" s="128" t="s">
        <v>441</v>
      </c>
      <c r="F37" s="161" t="s">
        <v>612</v>
      </c>
      <c r="G37" s="49"/>
      <c r="H37" s="181">
        <v>75</v>
      </c>
      <c r="I37" s="181">
        <v>15</v>
      </c>
      <c r="J37" s="194">
        <v>397.3178</v>
      </c>
      <c r="K37" s="181">
        <v>75</v>
      </c>
      <c r="L37" s="181">
        <v>75</v>
      </c>
      <c r="M37" s="181">
        <v>77</v>
      </c>
      <c r="N37" s="267">
        <v>78</v>
      </c>
      <c r="O37" s="267">
        <v>78</v>
      </c>
    </row>
    <row r="38" spans="1:15" ht="12.75">
      <c r="A38" s="49">
        <v>1</v>
      </c>
      <c r="B38" s="128" t="s">
        <v>1804</v>
      </c>
      <c r="C38" s="128" t="s">
        <v>446</v>
      </c>
      <c r="D38" s="128" t="s">
        <v>613</v>
      </c>
      <c r="E38" s="128" t="s">
        <v>441</v>
      </c>
      <c r="F38" s="161" t="s">
        <v>614</v>
      </c>
      <c r="G38" s="49"/>
      <c r="H38" s="181">
        <v>351</v>
      </c>
      <c r="I38" s="181">
        <v>60</v>
      </c>
      <c r="J38" s="194">
        <v>292.0886</v>
      </c>
      <c r="K38" s="181">
        <v>351</v>
      </c>
      <c r="L38" s="181">
        <v>351</v>
      </c>
      <c r="M38" s="181">
        <v>351</v>
      </c>
      <c r="N38" s="267">
        <v>345</v>
      </c>
      <c r="O38" s="267">
        <v>339</v>
      </c>
    </row>
    <row r="39" spans="1:15" ht="22.5">
      <c r="A39" s="49">
        <v>1</v>
      </c>
      <c r="B39" s="165" t="s">
        <v>1580</v>
      </c>
      <c r="C39" s="111" t="s">
        <v>1861</v>
      </c>
      <c r="D39" s="128" t="s">
        <v>616</v>
      </c>
      <c r="E39" s="128" t="s">
        <v>441</v>
      </c>
      <c r="F39" s="128" t="s">
        <v>617</v>
      </c>
      <c r="G39" s="49"/>
      <c r="H39" s="181">
        <v>242</v>
      </c>
      <c r="I39" s="181">
        <v>38</v>
      </c>
      <c r="J39" s="194">
        <v>42.0029</v>
      </c>
      <c r="K39" s="181">
        <v>242</v>
      </c>
      <c r="L39" s="181">
        <v>242</v>
      </c>
      <c r="M39" s="181">
        <v>242</v>
      </c>
      <c r="N39" s="267">
        <v>238</v>
      </c>
      <c r="O39" s="342">
        <v>234</v>
      </c>
    </row>
    <row r="40" spans="1:15" ht="12.75">
      <c r="A40" s="49">
        <v>1</v>
      </c>
      <c r="B40" s="128" t="s">
        <v>618</v>
      </c>
      <c r="C40" s="111" t="s">
        <v>1862</v>
      </c>
      <c r="D40" s="128" t="s">
        <v>619</v>
      </c>
      <c r="E40" s="128" t="s">
        <v>441</v>
      </c>
      <c r="F40" s="161" t="s">
        <v>620</v>
      </c>
      <c r="G40" s="49"/>
      <c r="H40" s="181">
        <v>134</v>
      </c>
      <c r="I40" s="181">
        <v>25</v>
      </c>
      <c r="J40" s="194">
        <v>415.2239</v>
      </c>
      <c r="K40" s="181">
        <v>166</v>
      </c>
      <c r="L40" s="181">
        <v>166</v>
      </c>
      <c r="M40" s="181">
        <v>168</v>
      </c>
      <c r="N40" s="267">
        <v>169</v>
      </c>
      <c r="O40" s="267">
        <v>169</v>
      </c>
    </row>
    <row r="41" spans="1:15" ht="12.75">
      <c r="A41" s="49">
        <v>1</v>
      </c>
      <c r="B41" s="161" t="s">
        <v>621</v>
      </c>
      <c r="C41" s="111" t="s">
        <v>1863</v>
      </c>
      <c r="D41" s="128" t="s">
        <v>622</v>
      </c>
      <c r="E41" s="128" t="s">
        <v>441</v>
      </c>
      <c r="F41" s="161" t="s">
        <v>623</v>
      </c>
      <c r="G41" s="49"/>
      <c r="H41" s="181">
        <v>257</v>
      </c>
      <c r="I41" s="181">
        <v>37</v>
      </c>
      <c r="J41" s="194">
        <v>145.7318</v>
      </c>
      <c r="K41" s="181">
        <v>257</v>
      </c>
      <c r="L41" s="181">
        <v>257</v>
      </c>
      <c r="M41" s="181">
        <v>257</v>
      </c>
      <c r="N41" s="267">
        <v>253</v>
      </c>
      <c r="O41" s="267">
        <v>249</v>
      </c>
    </row>
    <row r="42" spans="1:15" ht="22.5">
      <c r="A42" s="49">
        <v>1</v>
      </c>
      <c r="B42" s="163" t="s">
        <v>1803</v>
      </c>
      <c r="C42" s="354" t="s">
        <v>2147</v>
      </c>
      <c r="D42" s="128" t="s">
        <v>624</v>
      </c>
      <c r="E42" s="128" t="s">
        <v>441</v>
      </c>
      <c r="F42" s="128" t="s">
        <v>625</v>
      </c>
      <c r="G42" s="49"/>
      <c r="H42" s="181">
        <v>225</v>
      </c>
      <c r="I42" s="181">
        <v>45</v>
      </c>
      <c r="J42" s="194">
        <v>208.7694</v>
      </c>
      <c r="K42" s="181">
        <v>225</v>
      </c>
      <c r="L42" s="181">
        <v>225</v>
      </c>
      <c r="M42" s="181">
        <v>225</v>
      </c>
      <c r="N42" s="267">
        <v>221</v>
      </c>
      <c r="O42" s="267">
        <v>217</v>
      </c>
    </row>
    <row r="43" spans="1:15" ht="12.75">
      <c r="A43" s="49">
        <v>1</v>
      </c>
      <c r="B43" s="128" t="s">
        <v>626</v>
      </c>
      <c r="C43" s="128" t="s">
        <v>440</v>
      </c>
      <c r="D43" s="128" t="s">
        <v>627</v>
      </c>
      <c r="E43" s="128" t="s">
        <v>441</v>
      </c>
      <c r="F43" s="128" t="s">
        <v>628</v>
      </c>
      <c r="G43" s="49"/>
      <c r="H43" s="181">
        <v>263</v>
      </c>
      <c r="I43" s="181">
        <v>51</v>
      </c>
      <c r="J43" s="194">
        <v>66.669</v>
      </c>
      <c r="K43" s="181">
        <v>263</v>
      </c>
      <c r="L43" s="181">
        <v>263</v>
      </c>
      <c r="M43" s="181">
        <v>267</v>
      </c>
      <c r="N43" s="267">
        <v>268</v>
      </c>
      <c r="O43" s="267">
        <v>269</v>
      </c>
    </row>
    <row r="44" spans="1:15" ht="12.75">
      <c r="A44" s="49">
        <v>1</v>
      </c>
      <c r="B44" s="128" t="s">
        <v>629</v>
      </c>
      <c r="C44" s="128" t="s">
        <v>446</v>
      </c>
      <c r="D44" s="128" t="s">
        <v>630</v>
      </c>
      <c r="E44" s="128" t="s">
        <v>441</v>
      </c>
      <c r="F44" s="128" t="s">
        <v>631</v>
      </c>
      <c r="G44" s="49"/>
      <c r="H44" s="181">
        <v>97</v>
      </c>
      <c r="I44" s="181">
        <v>19</v>
      </c>
      <c r="J44" s="194">
        <v>105.4358</v>
      </c>
      <c r="K44" s="181">
        <v>97</v>
      </c>
      <c r="L44" s="181">
        <v>97</v>
      </c>
      <c r="M44" s="181">
        <v>97</v>
      </c>
      <c r="N44" s="267">
        <v>95</v>
      </c>
      <c r="O44" s="267">
        <v>94</v>
      </c>
    </row>
    <row r="45" spans="1:15" ht="12.75">
      <c r="A45" s="49">
        <v>1</v>
      </c>
      <c r="B45" s="128" t="s">
        <v>632</v>
      </c>
      <c r="C45" s="128" t="s">
        <v>440</v>
      </c>
      <c r="D45" s="128" t="s">
        <v>633</v>
      </c>
      <c r="E45" s="128" t="s">
        <v>441</v>
      </c>
      <c r="F45" s="128" t="s">
        <v>634</v>
      </c>
      <c r="G45" s="49"/>
      <c r="H45" s="181">
        <v>247</v>
      </c>
      <c r="I45" s="181">
        <v>39</v>
      </c>
      <c r="J45" s="194">
        <v>357.528</v>
      </c>
      <c r="K45" s="181">
        <v>247</v>
      </c>
      <c r="L45" s="181">
        <v>247</v>
      </c>
      <c r="M45" s="181">
        <v>250</v>
      </c>
      <c r="N45" s="267">
        <v>251</v>
      </c>
      <c r="O45" s="267">
        <v>252</v>
      </c>
    </row>
    <row r="46" spans="1:15" ht="12.75">
      <c r="A46" s="49">
        <v>1</v>
      </c>
      <c r="B46" s="128" t="s">
        <v>635</v>
      </c>
      <c r="C46" s="111" t="s">
        <v>119</v>
      </c>
      <c r="D46" s="128" t="s">
        <v>636</v>
      </c>
      <c r="E46" s="128" t="s">
        <v>441</v>
      </c>
      <c r="F46" s="128" t="s">
        <v>637</v>
      </c>
      <c r="G46" s="49"/>
      <c r="H46" s="181">
        <v>127</v>
      </c>
      <c r="I46" s="181">
        <v>27</v>
      </c>
      <c r="J46" s="194">
        <v>275.8721</v>
      </c>
      <c r="K46" s="181">
        <v>127</v>
      </c>
      <c r="L46" s="181">
        <v>127</v>
      </c>
      <c r="M46" s="181">
        <v>127</v>
      </c>
      <c r="N46" s="267">
        <v>125</v>
      </c>
      <c r="O46" s="267">
        <v>123</v>
      </c>
    </row>
    <row r="47" spans="1:15" ht="12.75">
      <c r="A47" s="49">
        <v>1</v>
      </c>
      <c r="B47" s="128" t="s">
        <v>638</v>
      </c>
      <c r="C47" s="128" t="s">
        <v>446</v>
      </c>
      <c r="D47" s="128" t="s">
        <v>639</v>
      </c>
      <c r="E47" s="128" t="s">
        <v>441</v>
      </c>
      <c r="F47" s="128" t="s">
        <v>640</v>
      </c>
      <c r="G47" s="49"/>
      <c r="H47" s="181">
        <v>241</v>
      </c>
      <c r="I47" s="181">
        <v>38</v>
      </c>
      <c r="J47" s="194">
        <v>547.9836</v>
      </c>
      <c r="K47" s="181">
        <v>241</v>
      </c>
      <c r="L47" s="181">
        <v>241</v>
      </c>
      <c r="M47" s="181">
        <v>241</v>
      </c>
      <c r="N47" s="267">
        <v>237</v>
      </c>
      <c r="O47" s="267">
        <v>233</v>
      </c>
    </row>
    <row r="48" spans="1:15" ht="12.75">
      <c r="A48" s="49">
        <v>1</v>
      </c>
      <c r="B48" s="128" t="s">
        <v>641</v>
      </c>
      <c r="C48" s="128" t="s">
        <v>437</v>
      </c>
      <c r="D48" s="128" t="s">
        <v>642</v>
      </c>
      <c r="E48" s="128" t="s">
        <v>441</v>
      </c>
      <c r="F48" s="128" t="s">
        <v>644</v>
      </c>
      <c r="G48" s="49"/>
      <c r="H48" s="181">
        <v>200</v>
      </c>
      <c r="I48" s="181">
        <v>30</v>
      </c>
      <c r="J48" s="194">
        <v>97.9567</v>
      </c>
      <c r="K48" s="181">
        <v>200</v>
      </c>
      <c r="L48" s="181">
        <v>200</v>
      </c>
      <c r="M48" s="181">
        <v>200</v>
      </c>
      <c r="N48" s="267">
        <v>197</v>
      </c>
      <c r="O48" s="267">
        <v>194</v>
      </c>
    </row>
    <row r="49" spans="1:15" ht="22.5">
      <c r="A49" s="135">
        <v>1</v>
      </c>
      <c r="B49" s="136" t="s">
        <v>645</v>
      </c>
      <c r="C49" s="136" t="s">
        <v>116</v>
      </c>
      <c r="D49" s="136" t="s">
        <v>646</v>
      </c>
      <c r="E49" s="136" t="s">
        <v>441</v>
      </c>
      <c r="F49" s="136" t="s">
        <v>647</v>
      </c>
      <c r="G49" s="135"/>
      <c r="H49" s="180">
        <v>303</v>
      </c>
      <c r="I49" s="180">
        <v>62</v>
      </c>
      <c r="J49" s="195">
        <v>178.0938</v>
      </c>
      <c r="K49" s="180">
        <v>303</v>
      </c>
      <c r="L49" s="180">
        <v>303</v>
      </c>
      <c r="M49" s="180">
        <v>303</v>
      </c>
      <c r="N49" s="267">
        <v>298</v>
      </c>
      <c r="O49" s="267">
        <v>293</v>
      </c>
    </row>
    <row r="50" spans="1:15" ht="12.75">
      <c r="A50" s="49">
        <v>1</v>
      </c>
      <c r="B50" s="128" t="s">
        <v>648</v>
      </c>
      <c r="C50" s="128" t="s">
        <v>446</v>
      </c>
      <c r="D50" s="128" t="s">
        <v>649</v>
      </c>
      <c r="E50" s="128" t="s">
        <v>441</v>
      </c>
      <c r="F50" s="128" t="s">
        <v>650</v>
      </c>
      <c r="G50" s="49"/>
      <c r="H50" s="181">
        <v>214</v>
      </c>
      <c r="I50" s="181">
        <v>38</v>
      </c>
      <c r="J50" s="194">
        <v>200.0365</v>
      </c>
      <c r="K50" s="181">
        <v>214</v>
      </c>
      <c r="L50" s="181">
        <v>214</v>
      </c>
      <c r="M50" s="181">
        <v>214</v>
      </c>
      <c r="N50" s="267">
        <v>210</v>
      </c>
      <c r="O50" s="267">
        <v>207</v>
      </c>
    </row>
    <row r="51" spans="1:15" ht="12.75">
      <c r="A51" s="49">
        <v>1</v>
      </c>
      <c r="B51" s="128" t="s">
        <v>651</v>
      </c>
      <c r="C51" s="128" t="s">
        <v>440</v>
      </c>
      <c r="D51" s="128" t="s">
        <v>652</v>
      </c>
      <c r="E51" s="128" t="s">
        <v>441</v>
      </c>
      <c r="F51" s="128" t="s">
        <v>653</v>
      </c>
      <c r="G51" s="49"/>
      <c r="H51" s="181">
        <v>284</v>
      </c>
      <c r="I51" s="181">
        <v>52</v>
      </c>
      <c r="J51" s="194">
        <v>128.9933</v>
      </c>
      <c r="K51" s="181">
        <v>284</v>
      </c>
      <c r="L51" s="181">
        <v>284</v>
      </c>
      <c r="M51" s="181">
        <v>288</v>
      </c>
      <c r="N51" s="267">
        <v>289</v>
      </c>
      <c r="O51" s="267">
        <v>290</v>
      </c>
    </row>
    <row r="52" spans="1:15" ht="12.75">
      <c r="A52" s="49">
        <v>1</v>
      </c>
      <c r="B52" s="128" t="s">
        <v>654</v>
      </c>
      <c r="C52" s="128" t="s">
        <v>437</v>
      </c>
      <c r="D52" s="128" t="s">
        <v>655</v>
      </c>
      <c r="E52" s="128" t="s">
        <v>441</v>
      </c>
      <c r="F52" s="128" t="s">
        <v>656</v>
      </c>
      <c r="G52" s="49"/>
      <c r="H52" s="181">
        <v>166</v>
      </c>
      <c r="I52" s="181">
        <v>30</v>
      </c>
      <c r="J52" s="194">
        <v>51.5441</v>
      </c>
      <c r="K52" s="181">
        <v>166</v>
      </c>
      <c r="L52" s="181">
        <v>166</v>
      </c>
      <c r="M52" s="181">
        <v>166</v>
      </c>
      <c r="N52" s="267">
        <v>163</v>
      </c>
      <c r="O52" s="267">
        <v>161</v>
      </c>
    </row>
    <row r="53" spans="1:15" ht="45">
      <c r="A53" s="49">
        <v>1</v>
      </c>
      <c r="B53" s="128" t="s">
        <v>657</v>
      </c>
      <c r="C53" s="128" t="s">
        <v>446</v>
      </c>
      <c r="D53" s="128" t="s">
        <v>658</v>
      </c>
      <c r="E53" s="128" t="s">
        <v>441</v>
      </c>
      <c r="F53" s="128" t="s">
        <v>659</v>
      </c>
      <c r="G53" s="163" t="s">
        <v>2136</v>
      </c>
      <c r="H53" s="181">
        <v>224</v>
      </c>
      <c r="I53" s="181">
        <v>38</v>
      </c>
      <c r="J53" s="194">
        <v>412.462</v>
      </c>
      <c r="K53" s="181">
        <v>224</v>
      </c>
      <c r="L53" s="181">
        <v>224</v>
      </c>
      <c r="M53" s="181">
        <v>224</v>
      </c>
      <c r="N53" s="267">
        <v>220</v>
      </c>
      <c r="O53" s="267">
        <v>216</v>
      </c>
    </row>
    <row r="54" spans="1:15" ht="12.75">
      <c r="A54" s="49">
        <v>1</v>
      </c>
      <c r="B54" s="128" t="s">
        <v>660</v>
      </c>
      <c r="C54" s="128" t="s">
        <v>440</v>
      </c>
      <c r="D54" s="128" t="s">
        <v>661</v>
      </c>
      <c r="E54" s="128" t="s">
        <v>441</v>
      </c>
      <c r="F54" s="128" t="s">
        <v>665</v>
      </c>
      <c r="G54" s="49"/>
      <c r="H54" s="181">
        <v>251</v>
      </c>
      <c r="I54" s="181">
        <v>50</v>
      </c>
      <c r="J54" s="194">
        <v>94.7663</v>
      </c>
      <c r="K54" s="181">
        <v>251</v>
      </c>
      <c r="L54" s="181">
        <v>251</v>
      </c>
      <c r="M54" s="181">
        <v>251</v>
      </c>
      <c r="N54" s="267">
        <v>252</v>
      </c>
      <c r="O54" s="267">
        <v>253</v>
      </c>
    </row>
    <row r="55" spans="1:15" ht="12.75">
      <c r="A55" s="49">
        <v>1</v>
      </c>
      <c r="B55" s="128" t="s">
        <v>663</v>
      </c>
      <c r="C55" s="128" t="s">
        <v>440</v>
      </c>
      <c r="D55" s="128" t="s">
        <v>664</v>
      </c>
      <c r="E55" s="128" t="s">
        <v>441</v>
      </c>
      <c r="F55" s="128" t="s">
        <v>662</v>
      </c>
      <c r="G55" s="49"/>
      <c r="H55" s="181">
        <v>279</v>
      </c>
      <c r="I55" s="181">
        <v>44</v>
      </c>
      <c r="J55" s="194">
        <v>220.4684</v>
      </c>
      <c r="K55" s="181">
        <v>279</v>
      </c>
      <c r="L55" s="181">
        <v>279</v>
      </c>
      <c r="M55" s="181">
        <v>283</v>
      </c>
      <c r="N55" s="267">
        <v>284</v>
      </c>
      <c r="O55" s="267">
        <v>285</v>
      </c>
    </row>
    <row r="56" spans="1:15" ht="12.75">
      <c r="A56" s="49">
        <v>1</v>
      </c>
      <c r="B56" s="128" t="s">
        <v>1195</v>
      </c>
      <c r="C56" s="128" t="s">
        <v>440</v>
      </c>
      <c r="D56" s="128"/>
      <c r="E56" s="128" t="s">
        <v>441</v>
      </c>
      <c r="F56" s="128" t="s">
        <v>1485</v>
      </c>
      <c r="G56" s="49"/>
      <c r="H56" s="181">
        <v>153</v>
      </c>
      <c r="I56" s="181">
        <v>29</v>
      </c>
      <c r="J56" s="194">
        <v>152.4559</v>
      </c>
      <c r="K56" s="181">
        <v>153</v>
      </c>
      <c r="L56" s="181">
        <v>153</v>
      </c>
      <c r="M56" s="181">
        <v>155</v>
      </c>
      <c r="N56" s="267">
        <v>156</v>
      </c>
      <c r="O56" s="267">
        <v>156</v>
      </c>
    </row>
    <row r="57" spans="1:15" ht="12.75">
      <c r="A57" s="49">
        <v>1</v>
      </c>
      <c r="B57" s="128" t="s">
        <v>1805</v>
      </c>
      <c r="C57" s="128" t="s">
        <v>440</v>
      </c>
      <c r="D57" s="128"/>
      <c r="E57" s="128" t="s">
        <v>441</v>
      </c>
      <c r="F57" s="128" t="s">
        <v>1486</v>
      </c>
      <c r="G57" s="49"/>
      <c r="H57" s="181">
        <v>71</v>
      </c>
      <c r="I57" s="181">
        <v>16</v>
      </c>
      <c r="J57" s="194">
        <v>578.1362</v>
      </c>
      <c r="K57" s="181">
        <v>71</v>
      </c>
      <c r="L57" s="181">
        <v>71</v>
      </c>
      <c r="M57" s="181">
        <v>72</v>
      </c>
      <c r="N57" s="267">
        <v>72</v>
      </c>
      <c r="O57" s="267">
        <v>73</v>
      </c>
    </row>
    <row r="58" spans="1:15" ht="12.75">
      <c r="A58" s="49">
        <v>1</v>
      </c>
      <c r="B58" s="128" t="s">
        <v>1628</v>
      </c>
      <c r="C58" s="128" t="s">
        <v>446</v>
      </c>
      <c r="D58" s="128"/>
      <c r="E58" s="128" t="s">
        <v>441</v>
      </c>
      <c r="F58" s="196" t="s">
        <v>1720</v>
      </c>
      <c r="G58" s="49"/>
      <c r="H58" s="181">
        <v>631</v>
      </c>
      <c r="I58" s="181">
        <v>94</v>
      </c>
      <c r="J58" s="194">
        <v>344.2125</v>
      </c>
      <c r="K58" s="181">
        <v>631</v>
      </c>
      <c r="L58" s="181">
        <v>631</v>
      </c>
      <c r="M58" s="181">
        <v>631</v>
      </c>
      <c r="N58" s="267">
        <v>620</v>
      </c>
      <c r="O58" s="267">
        <v>609</v>
      </c>
    </row>
    <row r="59" spans="1:15" ht="12.75">
      <c r="A59" s="49">
        <v>1</v>
      </c>
      <c r="B59" s="128" t="s">
        <v>1629</v>
      </c>
      <c r="C59" s="128" t="s">
        <v>446</v>
      </c>
      <c r="D59" s="128"/>
      <c r="E59" s="128" t="s">
        <v>441</v>
      </c>
      <c r="F59" s="196" t="s">
        <v>1721</v>
      </c>
      <c r="G59" s="49"/>
      <c r="H59" s="181">
        <v>227</v>
      </c>
      <c r="I59" s="181">
        <v>45</v>
      </c>
      <c r="J59" s="194">
        <v>98.5386</v>
      </c>
      <c r="K59" s="181">
        <v>227</v>
      </c>
      <c r="L59" s="181">
        <v>227</v>
      </c>
      <c r="M59" s="181">
        <v>227</v>
      </c>
      <c r="N59" s="267">
        <v>223</v>
      </c>
      <c r="O59" s="267">
        <v>219</v>
      </c>
    </row>
    <row r="60" spans="1:15" ht="12.75">
      <c r="A60" s="49">
        <v>1</v>
      </c>
      <c r="B60" s="128" t="s">
        <v>615</v>
      </c>
      <c r="C60" s="163" t="s">
        <v>1205</v>
      </c>
      <c r="D60" s="128"/>
      <c r="E60" s="128" t="s">
        <v>441</v>
      </c>
      <c r="F60" s="196" t="s">
        <v>1722</v>
      </c>
      <c r="G60" s="49"/>
      <c r="H60" s="181">
        <v>160</v>
      </c>
      <c r="I60" s="181">
        <v>32</v>
      </c>
      <c r="J60" s="194">
        <v>365.6716</v>
      </c>
      <c r="K60" s="181">
        <v>160</v>
      </c>
      <c r="L60" s="181">
        <v>160</v>
      </c>
      <c r="M60" s="181">
        <v>162</v>
      </c>
      <c r="N60" s="267">
        <v>163</v>
      </c>
      <c r="O60" s="267">
        <v>163</v>
      </c>
    </row>
    <row r="61" spans="1:15" ht="12.75">
      <c r="A61" s="49">
        <v>1</v>
      </c>
      <c r="B61" s="128" t="s">
        <v>1630</v>
      </c>
      <c r="C61" s="128" t="s">
        <v>440</v>
      </c>
      <c r="D61" s="128"/>
      <c r="E61" s="128" t="s">
        <v>441</v>
      </c>
      <c r="F61" s="196" t="s">
        <v>1723</v>
      </c>
      <c r="G61" s="49"/>
      <c r="H61" s="181">
        <v>146</v>
      </c>
      <c r="I61" s="181">
        <v>35</v>
      </c>
      <c r="J61" s="194">
        <v>88.8862</v>
      </c>
      <c r="K61" s="181">
        <v>146</v>
      </c>
      <c r="L61" s="181">
        <v>146</v>
      </c>
      <c r="M61" s="181">
        <v>148</v>
      </c>
      <c r="N61" s="267">
        <v>149</v>
      </c>
      <c r="O61" s="267">
        <v>149</v>
      </c>
    </row>
    <row r="62" spans="1:15" ht="12.75">
      <c r="A62" s="49">
        <v>1</v>
      </c>
      <c r="B62" s="128" t="s">
        <v>1631</v>
      </c>
      <c r="C62" s="128" t="s">
        <v>1656</v>
      </c>
      <c r="D62" s="128"/>
      <c r="E62" s="128" t="s">
        <v>441</v>
      </c>
      <c r="F62" s="196" t="s">
        <v>1724</v>
      </c>
      <c r="G62" s="49"/>
      <c r="H62" s="181">
        <v>220</v>
      </c>
      <c r="I62" s="181">
        <v>39</v>
      </c>
      <c r="J62" s="194">
        <v>341.2439</v>
      </c>
      <c r="K62" s="181">
        <v>220</v>
      </c>
      <c r="L62" s="181">
        <v>220</v>
      </c>
      <c r="M62" s="181">
        <v>220</v>
      </c>
      <c r="N62" s="267">
        <v>217</v>
      </c>
      <c r="O62" s="267">
        <v>213</v>
      </c>
    </row>
    <row r="63" spans="1:15" ht="12.75">
      <c r="A63" s="49">
        <v>1</v>
      </c>
      <c r="B63" s="128" t="s">
        <v>1632</v>
      </c>
      <c r="C63" s="128" t="s">
        <v>1633</v>
      </c>
      <c r="D63" s="128"/>
      <c r="E63" s="128" t="s">
        <v>441</v>
      </c>
      <c r="F63" s="196" t="s">
        <v>1725</v>
      </c>
      <c r="G63" s="49"/>
      <c r="H63" s="181">
        <v>282</v>
      </c>
      <c r="I63" s="181">
        <v>51</v>
      </c>
      <c r="J63" s="194">
        <v>278.8643</v>
      </c>
      <c r="K63" s="181">
        <v>282</v>
      </c>
      <c r="L63" s="181">
        <v>282</v>
      </c>
      <c r="M63" s="181">
        <v>282</v>
      </c>
      <c r="N63" s="267">
        <v>277</v>
      </c>
      <c r="O63" s="267">
        <v>272</v>
      </c>
    </row>
    <row r="64" spans="1:15" ht="22.5">
      <c r="A64" s="49">
        <v>1</v>
      </c>
      <c r="B64" s="128" t="s">
        <v>1795</v>
      </c>
      <c r="C64" s="163" t="s">
        <v>2112</v>
      </c>
      <c r="D64" s="128" t="s">
        <v>2113</v>
      </c>
      <c r="E64" s="128" t="s">
        <v>441</v>
      </c>
      <c r="F64" s="196" t="s">
        <v>2102</v>
      </c>
      <c r="G64" s="49"/>
      <c r="H64" s="181">
        <v>203</v>
      </c>
      <c r="I64" s="181">
        <v>39</v>
      </c>
      <c r="J64" s="194">
        <v>96.0274</v>
      </c>
      <c r="K64" s="181"/>
      <c r="L64" s="181">
        <v>203</v>
      </c>
      <c r="M64" s="181">
        <v>203</v>
      </c>
      <c r="N64" s="267">
        <v>204</v>
      </c>
      <c r="O64" s="267">
        <v>205</v>
      </c>
    </row>
    <row r="65" spans="1:15" ht="15" customHeight="1">
      <c r="A65" s="49">
        <v>1</v>
      </c>
      <c r="B65" s="128" t="s">
        <v>1796</v>
      </c>
      <c r="C65" s="163" t="s">
        <v>2116</v>
      </c>
      <c r="D65" s="128" t="s">
        <v>2114</v>
      </c>
      <c r="E65" s="128" t="s">
        <v>441</v>
      </c>
      <c r="F65" s="196" t="s">
        <v>2103</v>
      </c>
      <c r="G65" s="49"/>
      <c r="H65" s="181">
        <v>81</v>
      </c>
      <c r="I65" s="181">
        <v>20</v>
      </c>
      <c r="J65" s="194">
        <v>592.9111</v>
      </c>
      <c r="K65" s="181"/>
      <c r="L65" s="181">
        <v>81</v>
      </c>
      <c r="M65" s="181">
        <v>81</v>
      </c>
      <c r="N65" s="267">
        <v>81</v>
      </c>
      <c r="O65" s="267">
        <v>82</v>
      </c>
    </row>
    <row r="66" spans="1:15" ht="33.75">
      <c r="A66" s="49">
        <v>1</v>
      </c>
      <c r="B66" s="128" t="s">
        <v>1797</v>
      </c>
      <c r="C66" s="163" t="s">
        <v>2115</v>
      </c>
      <c r="D66" s="128" t="s">
        <v>2117</v>
      </c>
      <c r="E66" s="128" t="s">
        <v>441</v>
      </c>
      <c r="F66" s="196" t="s">
        <v>2104</v>
      </c>
      <c r="G66" s="49"/>
      <c r="H66" s="181">
        <v>284</v>
      </c>
      <c r="I66" s="181">
        <v>60</v>
      </c>
      <c r="J66" s="194">
        <v>236.9088</v>
      </c>
      <c r="K66" s="181"/>
      <c r="L66" s="181">
        <v>284</v>
      </c>
      <c r="M66" s="181">
        <v>284</v>
      </c>
      <c r="N66" s="267">
        <v>285</v>
      </c>
      <c r="O66" s="267">
        <v>286</v>
      </c>
    </row>
    <row r="67" spans="1:15" ht="12.75">
      <c r="A67" s="49">
        <v>1</v>
      </c>
      <c r="B67" s="128" t="s">
        <v>1806</v>
      </c>
      <c r="C67" s="163" t="s">
        <v>2118</v>
      </c>
      <c r="D67" s="128" t="s">
        <v>2119</v>
      </c>
      <c r="E67" s="128" t="s">
        <v>441</v>
      </c>
      <c r="F67" s="196" t="s">
        <v>2105</v>
      </c>
      <c r="G67" s="49"/>
      <c r="H67" s="181">
        <v>112</v>
      </c>
      <c r="I67" s="181">
        <v>24</v>
      </c>
      <c r="J67" s="194">
        <v>697.842</v>
      </c>
      <c r="K67" s="181"/>
      <c r="L67" s="181">
        <v>112</v>
      </c>
      <c r="M67" s="181">
        <v>112</v>
      </c>
      <c r="N67" s="267">
        <v>110</v>
      </c>
      <c r="O67" s="267">
        <v>108</v>
      </c>
    </row>
    <row r="68" spans="1:15" ht="33.75">
      <c r="A68" s="49">
        <v>1</v>
      </c>
      <c r="B68" s="128" t="s">
        <v>1798</v>
      </c>
      <c r="C68" s="163" t="s">
        <v>2120</v>
      </c>
      <c r="D68" s="128"/>
      <c r="E68" s="128" t="s">
        <v>441</v>
      </c>
      <c r="F68" s="196" t="s">
        <v>2106</v>
      </c>
      <c r="G68" s="49"/>
      <c r="H68" s="181">
        <v>219</v>
      </c>
      <c r="I68" s="181">
        <v>44</v>
      </c>
      <c r="J68" s="194">
        <v>231.6811</v>
      </c>
      <c r="K68" s="181"/>
      <c r="L68" s="181">
        <v>219</v>
      </c>
      <c r="M68" s="181">
        <v>219</v>
      </c>
      <c r="N68" s="267">
        <v>216</v>
      </c>
      <c r="O68" s="267">
        <v>212</v>
      </c>
    </row>
    <row r="69" spans="1:15" ht="33.75">
      <c r="A69" s="49">
        <v>1</v>
      </c>
      <c r="B69" s="128" t="s">
        <v>1037</v>
      </c>
      <c r="C69" s="163" t="s">
        <v>2121</v>
      </c>
      <c r="D69" s="128"/>
      <c r="E69" s="128" t="s">
        <v>441</v>
      </c>
      <c r="F69" s="196" t="s">
        <v>2107</v>
      </c>
      <c r="G69" s="49"/>
      <c r="H69" s="181">
        <v>345</v>
      </c>
      <c r="I69" s="181">
        <v>77</v>
      </c>
      <c r="J69" s="194">
        <v>128.9141</v>
      </c>
      <c r="K69" s="181"/>
      <c r="L69" s="181">
        <v>345</v>
      </c>
      <c r="M69" s="181">
        <v>345</v>
      </c>
      <c r="N69" s="267">
        <v>340</v>
      </c>
      <c r="O69" s="267">
        <v>334</v>
      </c>
    </row>
    <row r="70" spans="1:15" ht="12.75">
      <c r="A70" s="49">
        <v>1</v>
      </c>
      <c r="B70" s="128" t="s">
        <v>12</v>
      </c>
      <c r="C70" s="163" t="s">
        <v>13</v>
      </c>
      <c r="D70" s="128"/>
      <c r="E70" s="128" t="s">
        <v>441</v>
      </c>
      <c r="F70" s="196" t="s">
        <v>21</v>
      </c>
      <c r="G70" s="49"/>
      <c r="H70" s="181">
        <v>167</v>
      </c>
      <c r="I70" s="181">
        <v>31</v>
      </c>
      <c r="J70" s="194">
        <v>71.6144</v>
      </c>
      <c r="K70" s="181"/>
      <c r="L70" s="181">
        <v>167</v>
      </c>
      <c r="M70" s="181">
        <v>167</v>
      </c>
      <c r="N70" s="267">
        <v>167</v>
      </c>
      <c r="O70" s="267">
        <v>168</v>
      </c>
    </row>
    <row r="71" spans="1:15" ht="12.75">
      <c r="A71" s="49">
        <v>1</v>
      </c>
      <c r="B71" s="128" t="s">
        <v>14</v>
      </c>
      <c r="C71" s="163" t="s">
        <v>23</v>
      </c>
      <c r="D71" s="128" t="s">
        <v>15</v>
      </c>
      <c r="E71" s="128" t="s">
        <v>441</v>
      </c>
      <c r="F71" s="196" t="s">
        <v>22</v>
      </c>
      <c r="G71" s="49"/>
      <c r="H71" s="181">
        <v>243</v>
      </c>
      <c r="I71" s="181">
        <v>46</v>
      </c>
      <c r="J71" s="194">
        <v>71.6007</v>
      </c>
      <c r="K71" s="181"/>
      <c r="L71" s="181">
        <v>243</v>
      </c>
      <c r="M71" s="181">
        <v>243</v>
      </c>
      <c r="N71" s="267">
        <v>243</v>
      </c>
      <c r="O71" s="267">
        <v>243</v>
      </c>
    </row>
    <row r="72" spans="1:15" ht="22.5">
      <c r="A72" s="49">
        <v>1</v>
      </c>
      <c r="B72" s="128" t="s">
        <v>131</v>
      </c>
      <c r="C72" s="163" t="s">
        <v>2007</v>
      </c>
      <c r="D72" s="128"/>
      <c r="E72" s="128" t="s">
        <v>441</v>
      </c>
      <c r="F72" s="196" t="s">
        <v>2006</v>
      </c>
      <c r="G72" s="49"/>
      <c r="H72" s="181">
        <v>450</v>
      </c>
      <c r="I72" s="181">
        <v>84</v>
      </c>
      <c r="J72" s="194">
        <v>43.0257</v>
      </c>
      <c r="K72" s="181"/>
      <c r="L72" s="181"/>
      <c r="M72" s="181"/>
      <c r="N72" s="267"/>
      <c r="O72" s="267">
        <v>450</v>
      </c>
    </row>
    <row r="73" spans="1:15" ht="12.75">
      <c r="A73" s="49">
        <v>1</v>
      </c>
      <c r="B73" s="286" t="s">
        <v>181</v>
      </c>
      <c r="C73" s="286" t="s">
        <v>2009</v>
      </c>
      <c r="D73" s="168"/>
      <c r="E73" s="128" t="s">
        <v>441</v>
      </c>
      <c r="F73" s="196" t="s">
        <v>2008</v>
      </c>
      <c r="G73" s="49"/>
      <c r="H73" s="181">
        <v>336</v>
      </c>
      <c r="I73" s="181">
        <v>46</v>
      </c>
      <c r="J73" s="194">
        <v>189.7898</v>
      </c>
      <c r="K73" s="181"/>
      <c r="L73" s="181"/>
      <c r="M73" s="181"/>
      <c r="N73" s="267"/>
      <c r="O73" s="267">
        <v>336</v>
      </c>
    </row>
    <row r="74" spans="1:15" ht="22.5">
      <c r="A74" s="49">
        <v>1</v>
      </c>
      <c r="B74" s="284" t="s">
        <v>188</v>
      </c>
      <c r="C74" s="286" t="s">
        <v>2011</v>
      </c>
      <c r="D74" s="168"/>
      <c r="E74" s="128" t="s">
        <v>441</v>
      </c>
      <c r="F74" s="196" t="s">
        <v>2012</v>
      </c>
      <c r="G74" s="49"/>
      <c r="H74" s="181">
        <v>97</v>
      </c>
      <c r="I74" s="181">
        <v>23</v>
      </c>
      <c r="J74" s="194">
        <v>203.9988</v>
      </c>
      <c r="K74" s="181"/>
      <c r="L74" s="181"/>
      <c r="M74" s="181"/>
      <c r="N74" s="267"/>
      <c r="O74" s="267">
        <v>97</v>
      </c>
    </row>
    <row r="75" spans="1:15" ht="22.5">
      <c r="A75" s="49">
        <v>1</v>
      </c>
      <c r="B75" s="286" t="s">
        <v>200</v>
      </c>
      <c r="C75" s="286" t="s">
        <v>2014</v>
      </c>
      <c r="D75" s="168"/>
      <c r="E75" s="128" t="s">
        <v>441</v>
      </c>
      <c r="F75" s="196" t="s">
        <v>2013</v>
      </c>
      <c r="G75" s="168"/>
      <c r="H75" s="291">
        <v>137</v>
      </c>
      <c r="I75" s="291">
        <v>27</v>
      </c>
      <c r="J75" s="320">
        <v>31.6678</v>
      </c>
      <c r="K75" s="287"/>
      <c r="L75" s="168"/>
      <c r="M75" s="285"/>
      <c r="N75" s="285"/>
      <c r="O75" s="285">
        <v>137</v>
      </c>
    </row>
    <row r="76" spans="1:15" ht="22.5">
      <c r="A76" s="49">
        <v>1</v>
      </c>
      <c r="B76" s="128" t="s">
        <v>121</v>
      </c>
      <c r="C76" s="163" t="s">
        <v>1108</v>
      </c>
      <c r="D76" s="128"/>
      <c r="E76" s="128" t="s">
        <v>441</v>
      </c>
      <c r="F76" s="196" t="s">
        <v>1107</v>
      </c>
      <c r="G76" s="49"/>
      <c r="H76" s="181">
        <v>261</v>
      </c>
      <c r="I76" s="181">
        <v>46</v>
      </c>
      <c r="J76" s="194">
        <v>203.9988</v>
      </c>
      <c r="K76" s="181"/>
      <c r="L76" s="181"/>
      <c r="M76" s="181"/>
      <c r="N76" s="267"/>
      <c r="O76" s="267"/>
    </row>
    <row r="77" spans="1:15" ht="22.5">
      <c r="A77" s="49">
        <v>1</v>
      </c>
      <c r="B77" s="128" t="s">
        <v>174</v>
      </c>
      <c r="C77" s="163" t="s">
        <v>1252</v>
      </c>
      <c r="D77" s="128"/>
      <c r="E77" s="128" t="s">
        <v>441</v>
      </c>
      <c r="F77" s="196" t="s">
        <v>1251</v>
      </c>
      <c r="G77" s="49"/>
      <c r="H77" s="181">
        <v>226</v>
      </c>
      <c r="I77" s="181">
        <v>51</v>
      </c>
      <c r="J77" s="194">
        <v>140.1997</v>
      </c>
      <c r="K77" s="181"/>
      <c r="L77" s="181"/>
      <c r="M77" s="181"/>
      <c r="N77" s="267"/>
      <c r="O77" s="267"/>
    </row>
    <row r="78" spans="1:15" ht="22.5">
      <c r="A78" s="49">
        <v>1</v>
      </c>
      <c r="B78" s="128" t="s">
        <v>198</v>
      </c>
      <c r="C78" s="163" t="s">
        <v>1252</v>
      </c>
      <c r="D78" s="128"/>
      <c r="E78" s="128" t="s">
        <v>441</v>
      </c>
      <c r="F78" s="196" t="s">
        <v>1253</v>
      </c>
      <c r="G78" s="49"/>
      <c r="H78" s="181">
        <v>62</v>
      </c>
      <c r="I78" s="181">
        <v>16</v>
      </c>
      <c r="J78" s="194">
        <v>317.5534</v>
      </c>
      <c r="K78" s="181"/>
      <c r="L78" s="181"/>
      <c r="M78" s="181"/>
      <c r="N78" s="268"/>
      <c r="O78" s="268"/>
    </row>
    <row r="79" spans="1:15" ht="12.75">
      <c r="A79" s="242">
        <v>1</v>
      </c>
      <c r="B79" s="244" t="s">
        <v>1021</v>
      </c>
      <c r="C79" s="243" t="s">
        <v>446</v>
      </c>
      <c r="D79" s="244"/>
      <c r="E79" s="244" t="s">
        <v>441</v>
      </c>
      <c r="F79" s="390" t="s">
        <v>1022</v>
      </c>
      <c r="G79" s="242"/>
      <c r="H79" s="256">
        <v>264</v>
      </c>
      <c r="I79" s="256">
        <v>51</v>
      </c>
      <c r="J79" s="282">
        <v>111.919</v>
      </c>
      <c r="K79" s="256"/>
      <c r="L79" s="256"/>
      <c r="M79" s="256"/>
      <c r="N79" s="391"/>
      <c r="O79" s="391"/>
    </row>
    <row r="80" spans="1:15" ht="12.75">
      <c r="A80" s="169"/>
      <c r="B80" s="185"/>
      <c r="C80" s="169"/>
      <c r="D80" s="197"/>
      <c r="E80" s="169"/>
      <c r="F80" s="197"/>
      <c r="G80" s="169"/>
      <c r="H80" s="189"/>
      <c r="I80" s="189"/>
      <c r="J80" s="198"/>
      <c r="K80" s="189"/>
      <c r="L80" s="189"/>
      <c r="M80" s="189"/>
      <c r="N80" s="269"/>
      <c r="O80" s="269"/>
    </row>
    <row r="81" spans="1:15" ht="12.75">
      <c r="A81" s="37">
        <f>SUM(A8:A80)</f>
        <v>72</v>
      </c>
      <c r="B81" s="38"/>
      <c r="C81" s="38"/>
      <c r="D81" s="38"/>
      <c r="E81" s="38"/>
      <c r="F81" s="117"/>
      <c r="G81" s="38"/>
      <c r="H81" s="39">
        <f aca="true" t="shared" si="0" ref="H81:O81">SUM(H8:H80)</f>
        <v>17700</v>
      </c>
      <c r="I81" s="39">
        <f t="shared" si="0"/>
        <v>3274</v>
      </c>
      <c r="J81" s="35">
        <f t="shared" si="0"/>
        <v>23916.424600000006</v>
      </c>
      <c r="K81" s="39">
        <f t="shared" si="0"/>
        <v>14854</v>
      </c>
      <c r="L81" s="39">
        <f t="shared" si="0"/>
        <v>16508</v>
      </c>
      <c r="M81" s="39">
        <f t="shared" si="0"/>
        <v>16599</v>
      </c>
      <c r="N81" s="265">
        <f t="shared" si="0"/>
        <v>16448</v>
      </c>
      <c r="O81" s="265">
        <f t="shared" si="0"/>
        <v>17305</v>
      </c>
    </row>
    <row r="82" spans="6:11" ht="12.75">
      <c r="F82" s="110"/>
      <c r="J82"/>
      <c r="K82"/>
    </row>
    <row r="83" spans="1:13" ht="12.75">
      <c r="A83" s="2"/>
      <c r="B83" s="2"/>
      <c r="C83" s="2"/>
      <c r="D83" s="2"/>
      <c r="E83" s="2"/>
      <c r="F83" s="6"/>
      <c r="G83" s="2"/>
      <c r="H83" s="2"/>
      <c r="I83" s="2"/>
      <c r="J83" s="2"/>
      <c r="K83" s="2"/>
      <c r="L83" s="2"/>
      <c r="M83" s="2"/>
    </row>
    <row r="84" spans="2:13" ht="12.75">
      <c r="B84" s="84" t="s">
        <v>1662</v>
      </c>
      <c r="C84" s="2"/>
      <c r="D84" s="2"/>
      <c r="E84" s="2"/>
      <c r="F84" s="6"/>
      <c r="G84" s="2"/>
      <c r="H84" s="2"/>
      <c r="I84" s="2"/>
      <c r="J84" s="2"/>
      <c r="K84" s="2"/>
      <c r="L84" s="2"/>
      <c r="M84" s="2"/>
    </row>
    <row r="85" spans="1:13" ht="12.75">
      <c r="A85" s="2"/>
      <c r="B85" s="103"/>
      <c r="C85" s="2"/>
      <c r="D85" s="2"/>
      <c r="E85" s="2"/>
      <c r="F85" s="6" t="s">
        <v>40</v>
      </c>
      <c r="G85" s="2"/>
      <c r="H85" s="2"/>
      <c r="I85" s="2"/>
      <c r="J85" s="2"/>
      <c r="K85" s="2"/>
      <c r="L85" s="2"/>
      <c r="M85" s="2"/>
    </row>
    <row r="86" spans="1:15" ht="13.5" thickBot="1">
      <c r="A86" s="166">
        <v>1</v>
      </c>
      <c r="B86" s="284" t="s">
        <v>121</v>
      </c>
      <c r="C86" s="284" t="s">
        <v>224</v>
      </c>
      <c r="D86" s="166"/>
      <c r="E86" s="128" t="s">
        <v>441</v>
      </c>
      <c r="F86" s="319" t="s">
        <v>933</v>
      </c>
      <c r="G86" s="166"/>
      <c r="H86" s="166"/>
      <c r="I86" s="166"/>
      <c r="J86" s="166"/>
      <c r="K86" s="166"/>
      <c r="L86" s="166"/>
      <c r="M86" s="285">
        <v>435</v>
      </c>
      <c r="N86" s="285"/>
      <c r="O86" s="285"/>
    </row>
    <row r="87" spans="1:70" s="5" customFormat="1" ht="13.5" thickBot="1">
      <c r="A87" s="166">
        <v>2</v>
      </c>
      <c r="B87" s="286" t="s">
        <v>1589</v>
      </c>
      <c r="C87" s="286" t="s">
        <v>224</v>
      </c>
      <c r="D87" s="168"/>
      <c r="E87" s="128" t="s">
        <v>441</v>
      </c>
      <c r="F87" s="394">
        <v>37589</v>
      </c>
      <c r="G87" s="168"/>
      <c r="H87" s="168"/>
      <c r="I87" s="168"/>
      <c r="J87" s="287"/>
      <c r="K87" s="287"/>
      <c r="L87" s="168"/>
      <c r="M87" s="285">
        <v>293</v>
      </c>
      <c r="N87" s="285"/>
      <c r="O87" s="285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15" ht="22.5">
      <c r="A88" s="166">
        <v>3</v>
      </c>
      <c r="B88" s="163" t="s">
        <v>122</v>
      </c>
      <c r="C88" s="284" t="s">
        <v>224</v>
      </c>
      <c r="D88" s="166"/>
      <c r="E88" s="128" t="s">
        <v>441</v>
      </c>
      <c r="F88" s="393">
        <v>36384</v>
      </c>
      <c r="G88" s="166"/>
      <c r="H88" s="166"/>
      <c r="I88" s="166"/>
      <c r="J88" s="166"/>
      <c r="K88" s="166"/>
      <c r="L88" s="49"/>
      <c r="M88" s="285">
        <v>187</v>
      </c>
      <c r="N88" s="285"/>
      <c r="O88" s="285"/>
    </row>
    <row r="89" spans="1:15" ht="33.75">
      <c r="A89" s="166">
        <v>4</v>
      </c>
      <c r="B89" s="286" t="s">
        <v>123</v>
      </c>
      <c r="C89" s="286" t="s">
        <v>1567</v>
      </c>
      <c r="D89" s="166"/>
      <c r="E89" s="128" t="s">
        <v>441</v>
      </c>
      <c r="F89" s="393" t="s">
        <v>1161</v>
      </c>
      <c r="G89" s="166"/>
      <c r="H89" s="166"/>
      <c r="I89" s="166"/>
      <c r="J89" s="166"/>
      <c r="K89" s="166"/>
      <c r="L89" s="166"/>
      <c r="M89" s="285">
        <v>891</v>
      </c>
      <c r="N89" s="285"/>
      <c r="O89" s="285"/>
    </row>
    <row r="90" spans="1:15" ht="12.75">
      <c r="A90" s="166">
        <v>5</v>
      </c>
      <c r="B90" s="286" t="s">
        <v>124</v>
      </c>
      <c r="C90" s="286" t="s">
        <v>1494</v>
      </c>
      <c r="D90" s="166"/>
      <c r="E90" s="128" t="s">
        <v>441</v>
      </c>
      <c r="F90" s="393">
        <v>34843</v>
      </c>
      <c r="G90" s="166"/>
      <c r="H90" s="166"/>
      <c r="I90" s="166"/>
      <c r="J90" s="166"/>
      <c r="K90" s="166"/>
      <c r="L90" s="166"/>
      <c r="M90" s="285">
        <v>336</v>
      </c>
      <c r="N90" s="285"/>
      <c r="O90" s="285"/>
    </row>
    <row r="91" spans="1:15" ht="22.5">
      <c r="A91" s="166">
        <v>6</v>
      </c>
      <c r="B91" s="284" t="s">
        <v>125</v>
      </c>
      <c r="C91" s="358" t="s">
        <v>454</v>
      </c>
      <c r="D91" s="166"/>
      <c r="E91" s="128" t="s">
        <v>441</v>
      </c>
      <c r="F91" s="232">
        <v>35410</v>
      </c>
      <c r="G91" s="166"/>
      <c r="H91" s="166"/>
      <c r="I91" s="166"/>
      <c r="J91" s="233"/>
      <c r="K91" s="233"/>
      <c r="L91" s="166"/>
      <c r="M91" s="285">
        <v>169</v>
      </c>
      <c r="N91" s="285"/>
      <c r="O91" s="285"/>
    </row>
    <row r="92" spans="1:15" ht="12.75">
      <c r="A92" s="166">
        <v>7</v>
      </c>
      <c r="B92" s="284" t="s">
        <v>2134</v>
      </c>
      <c r="C92" s="358" t="s">
        <v>455</v>
      </c>
      <c r="D92" s="166"/>
      <c r="E92" s="128" t="s">
        <v>441</v>
      </c>
      <c r="F92" s="232">
        <v>34613</v>
      </c>
      <c r="G92" s="166"/>
      <c r="H92" s="166"/>
      <c r="I92" s="166"/>
      <c r="J92" s="233"/>
      <c r="K92" s="233"/>
      <c r="L92" s="166"/>
      <c r="M92" s="285">
        <v>172</v>
      </c>
      <c r="N92" s="285"/>
      <c r="O92" s="285"/>
    </row>
    <row r="93" spans="1:15" ht="12.75">
      <c r="A93" s="166">
        <v>8</v>
      </c>
      <c r="B93" s="284" t="s">
        <v>126</v>
      </c>
      <c r="C93" s="358" t="s">
        <v>456</v>
      </c>
      <c r="D93" s="166"/>
      <c r="E93" s="128" t="s">
        <v>441</v>
      </c>
      <c r="F93" s="232">
        <v>36384</v>
      </c>
      <c r="G93" s="166"/>
      <c r="H93" s="166"/>
      <c r="I93" s="166"/>
      <c r="J93" s="233"/>
      <c r="K93" s="233"/>
      <c r="L93" s="166"/>
      <c r="M93" s="285">
        <v>163</v>
      </c>
      <c r="N93" s="285"/>
      <c r="O93" s="285"/>
    </row>
    <row r="94" spans="1:15" ht="12.75">
      <c r="A94" s="166">
        <v>9</v>
      </c>
      <c r="B94" s="286" t="s">
        <v>127</v>
      </c>
      <c r="C94" s="286" t="s">
        <v>457</v>
      </c>
      <c r="D94" s="166"/>
      <c r="E94" s="128" t="s">
        <v>441</v>
      </c>
      <c r="F94" s="232">
        <v>35507</v>
      </c>
      <c r="G94" s="166"/>
      <c r="H94" s="166"/>
      <c r="I94" s="166"/>
      <c r="J94" s="233"/>
      <c r="K94" s="233"/>
      <c r="L94" s="166"/>
      <c r="M94" s="285">
        <v>124</v>
      </c>
      <c r="N94" s="285"/>
      <c r="O94" s="285"/>
    </row>
    <row r="95" spans="1:15" ht="22.5">
      <c r="A95" s="166">
        <v>10</v>
      </c>
      <c r="B95" s="286" t="s">
        <v>128</v>
      </c>
      <c r="C95" s="286" t="s">
        <v>458</v>
      </c>
      <c r="D95" s="166"/>
      <c r="E95" s="128" t="s">
        <v>441</v>
      </c>
      <c r="F95" s="232">
        <v>36860</v>
      </c>
      <c r="G95" s="166"/>
      <c r="H95" s="166"/>
      <c r="I95" s="166"/>
      <c r="J95" s="233"/>
      <c r="K95" s="233"/>
      <c r="L95" s="166"/>
      <c r="M95" s="285">
        <v>220</v>
      </c>
      <c r="N95" s="285"/>
      <c r="O95" s="285"/>
    </row>
    <row r="96" spans="1:15" ht="22.5">
      <c r="A96" s="166">
        <v>11</v>
      </c>
      <c r="B96" s="286" t="s">
        <v>129</v>
      </c>
      <c r="C96" s="286" t="s">
        <v>2145</v>
      </c>
      <c r="D96" s="166"/>
      <c r="E96" s="128" t="s">
        <v>441</v>
      </c>
      <c r="F96" s="166" t="s">
        <v>487</v>
      </c>
      <c r="G96" s="166"/>
      <c r="H96" s="166"/>
      <c r="I96" s="166"/>
      <c r="J96" s="233"/>
      <c r="K96" s="233"/>
      <c r="L96" s="166"/>
      <c r="M96" s="285">
        <v>205</v>
      </c>
      <c r="N96" s="285"/>
      <c r="O96" s="285"/>
    </row>
    <row r="97" spans="1:15" ht="22.5">
      <c r="A97" s="166">
        <v>12</v>
      </c>
      <c r="B97" s="286" t="s">
        <v>130</v>
      </c>
      <c r="C97" s="286" t="s">
        <v>2144</v>
      </c>
      <c r="D97" s="166"/>
      <c r="E97" s="128" t="s">
        <v>441</v>
      </c>
      <c r="F97" s="166" t="s">
        <v>1325</v>
      </c>
      <c r="G97" s="166"/>
      <c r="H97" s="166"/>
      <c r="I97" s="166"/>
      <c r="J97" s="233"/>
      <c r="K97" s="233"/>
      <c r="L97" s="166"/>
      <c r="M97" s="285">
        <v>376</v>
      </c>
      <c r="N97" s="285"/>
      <c r="O97" s="285"/>
    </row>
    <row r="98" spans="1:15" ht="22.5">
      <c r="A98" s="166">
        <v>13</v>
      </c>
      <c r="B98" s="286" t="s">
        <v>132</v>
      </c>
      <c r="C98" s="286" t="s">
        <v>2145</v>
      </c>
      <c r="D98" s="166"/>
      <c r="E98" s="128" t="s">
        <v>441</v>
      </c>
      <c r="F98" s="166" t="s">
        <v>488</v>
      </c>
      <c r="G98" s="166"/>
      <c r="H98" s="166"/>
      <c r="I98" s="166"/>
      <c r="J98" s="233"/>
      <c r="K98" s="233"/>
      <c r="L98" s="166"/>
      <c r="M98" s="285">
        <v>125</v>
      </c>
      <c r="N98" s="285"/>
      <c r="O98" s="285"/>
    </row>
    <row r="99" spans="1:15" ht="22.5">
      <c r="A99" s="166">
        <v>14</v>
      </c>
      <c r="B99" s="286" t="s">
        <v>145</v>
      </c>
      <c r="C99" s="286" t="s">
        <v>460</v>
      </c>
      <c r="D99" s="166"/>
      <c r="E99" s="128" t="s">
        <v>441</v>
      </c>
      <c r="F99" s="166" t="s">
        <v>470</v>
      </c>
      <c r="G99" s="166"/>
      <c r="H99" s="166"/>
      <c r="I99" s="166"/>
      <c r="J99" s="233"/>
      <c r="K99" s="233"/>
      <c r="L99" s="166"/>
      <c r="M99" s="285">
        <v>151</v>
      </c>
      <c r="N99" s="285"/>
      <c r="O99" s="285"/>
    </row>
    <row r="100" spans="1:15" ht="22.5">
      <c r="A100" s="166">
        <v>15</v>
      </c>
      <c r="B100" s="286" t="s">
        <v>146</v>
      </c>
      <c r="C100" s="286" t="s">
        <v>2146</v>
      </c>
      <c r="D100" s="166"/>
      <c r="E100" s="128" t="s">
        <v>441</v>
      </c>
      <c r="F100" s="166" t="s">
        <v>1997</v>
      </c>
      <c r="G100" s="166"/>
      <c r="H100" s="166"/>
      <c r="I100" s="166"/>
      <c r="J100" s="233"/>
      <c r="K100" s="233"/>
      <c r="L100" s="166"/>
      <c r="M100" s="285">
        <v>636</v>
      </c>
      <c r="N100" s="285"/>
      <c r="O100" s="285"/>
    </row>
    <row r="101" spans="1:15" ht="12.75">
      <c r="A101" s="166">
        <v>16</v>
      </c>
      <c r="B101" s="286" t="s">
        <v>155</v>
      </c>
      <c r="C101" s="286" t="s">
        <v>552</v>
      </c>
      <c r="D101" s="166"/>
      <c r="E101" s="128" t="s">
        <v>441</v>
      </c>
      <c r="F101" s="166" t="s">
        <v>488</v>
      </c>
      <c r="G101" s="166"/>
      <c r="H101" s="166"/>
      <c r="I101" s="166"/>
      <c r="J101" s="233"/>
      <c r="K101" s="233"/>
      <c r="L101" s="166"/>
      <c r="M101" s="285">
        <v>750</v>
      </c>
      <c r="N101" s="285"/>
      <c r="O101" s="285"/>
    </row>
    <row r="102" spans="1:15" ht="22.5">
      <c r="A102" s="166">
        <v>17</v>
      </c>
      <c r="B102" s="286" t="s">
        <v>156</v>
      </c>
      <c r="C102" s="286" t="s">
        <v>461</v>
      </c>
      <c r="D102" s="166"/>
      <c r="E102" s="128" t="s">
        <v>441</v>
      </c>
      <c r="F102" s="166" t="s">
        <v>488</v>
      </c>
      <c r="G102" s="166"/>
      <c r="H102" s="166"/>
      <c r="I102" s="166"/>
      <c r="J102" s="233"/>
      <c r="K102" s="233"/>
      <c r="L102" s="166"/>
      <c r="M102" s="285">
        <v>595</v>
      </c>
      <c r="N102" s="285"/>
      <c r="O102" s="285"/>
    </row>
    <row r="103" spans="1:15" ht="22.5">
      <c r="A103" s="166">
        <v>18</v>
      </c>
      <c r="B103" s="286" t="s">
        <v>157</v>
      </c>
      <c r="C103" s="286" t="s">
        <v>462</v>
      </c>
      <c r="D103" s="166"/>
      <c r="E103" s="128" t="s">
        <v>441</v>
      </c>
      <c r="F103" s="166" t="s">
        <v>488</v>
      </c>
      <c r="G103" s="166"/>
      <c r="H103" s="166"/>
      <c r="I103" s="166"/>
      <c r="J103" s="233"/>
      <c r="K103" s="233"/>
      <c r="L103" s="166"/>
      <c r="M103" s="285">
        <v>584</v>
      </c>
      <c r="N103" s="285"/>
      <c r="O103" s="285"/>
    </row>
    <row r="104" spans="1:15" ht="22.5">
      <c r="A104" s="166">
        <v>19</v>
      </c>
      <c r="B104" s="286" t="s">
        <v>158</v>
      </c>
      <c r="C104" s="286" t="s">
        <v>463</v>
      </c>
      <c r="D104" s="166"/>
      <c r="E104" s="128" t="s">
        <v>441</v>
      </c>
      <c r="F104" s="392">
        <v>37382</v>
      </c>
      <c r="G104" s="166"/>
      <c r="H104" s="166"/>
      <c r="I104" s="166"/>
      <c r="J104" s="233"/>
      <c r="K104" s="233"/>
      <c r="L104" s="166"/>
      <c r="M104" s="285">
        <v>200</v>
      </c>
      <c r="N104" s="285"/>
      <c r="O104" s="285"/>
    </row>
    <row r="105" spans="1:15" ht="12.75">
      <c r="A105" s="166">
        <v>20</v>
      </c>
      <c r="B105" s="286" t="s">
        <v>159</v>
      </c>
      <c r="C105" s="286" t="s">
        <v>464</v>
      </c>
      <c r="D105" s="166"/>
      <c r="E105" s="128" t="s">
        <v>441</v>
      </c>
      <c r="F105" s="232">
        <v>36018</v>
      </c>
      <c r="G105" s="166"/>
      <c r="H105" s="166"/>
      <c r="I105" s="166"/>
      <c r="J105" s="233"/>
      <c r="K105" s="233"/>
      <c r="L105" s="166"/>
      <c r="M105" s="285">
        <v>197</v>
      </c>
      <c r="N105" s="285"/>
      <c r="O105" s="285"/>
    </row>
    <row r="106" spans="1:15" ht="12.75">
      <c r="A106" s="166">
        <v>21</v>
      </c>
      <c r="B106" s="286" t="s">
        <v>1657</v>
      </c>
      <c r="C106" s="286" t="s">
        <v>464</v>
      </c>
      <c r="D106" s="166"/>
      <c r="E106" s="128" t="s">
        <v>441</v>
      </c>
      <c r="F106" s="232">
        <v>35802</v>
      </c>
      <c r="G106" s="166"/>
      <c r="H106" s="166"/>
      <c r="I106" s="166"/>
      <c r="J106" s="233"/>
      <c r="K106" s="233"/>
      <c r="L106" s="166"/>
      <c r="M106" s="285"/>
      <c r="N106" s="285"/>
      <c r="O106" s="285"/>
    </row>
    <row r="107" spans="1:15" ht="12.75">
      <c r="A107" s="166">
        <v>22</v>
      </c>
      <c r="B107" s="286" t="s">
        <v>162</v>
      </c>
      <c r="C107" s="286" t="s">
        <v>465</v>
      </c>
      <c r="D107" s="166"/>
      <c r="E107" s="128" t="s">
        <v>441</v>
      </c>
      <c r="F107" s="166" t="s">
        <v>488</v>
      </c>
      <c r="G107" s="166"/>
      <c r="H107" s="166"/>
      <c r="I107" s="166"/>
      <c r="J107" s="233"/>
      <c r="K107" s="233"/>
      <c r="L107" s="166"/>
      <c r="M107" s="285">
        <v>433</v>
      </c>
      <c r="N107" s="285"/>
      <c r="O107" s="285"/>
    </row>
    <row r="108" spans="1:15" ht="12.75">
      <c r="A108" s="166">
        <v>23</v>
      </c>
      <c r="B108" s="286" t="s">
        <v>163</v>
      </c>
      <c r="C108" s="286" t="s">
        <v>466</v>
      </c>
      <c r="D108" s="166"/>
      <c r="E108" s="128" t="s">
        <v>441</v>
      </c>
      <c r="F108" s="232">
        <v>36017</v>
      </c>
      <c r="G108" s="166"/>
      <c r="H108" s="166"/>
      <c r="I108" s="166"/>
      <c r="J108" s="233"/>
      <c r="K108" s="233"/>
      <c r="L108" s="166"/>
      <c r="M108" s="285">
        <v>558</v>
      </c>
      <c r="N108" s="285"/>
      <c r="O108" s="285"/>
    </row>
    <row r="109" spans="1:15" ht="22.5">
      <c r="A109" s="166">
        <v>24</v>
      </c>
      <c r="B109" s="286" t="s">
        <v>164</v>
      </c>
      <c r="C109" s="286" t="s">
        <v>467</v>
      </c>
      <c r="D109" s="166"/>
      <c r="E109" s="128" t="s">
        <v>441</v>
      </c>
      <c r="F109" s="166" t="s">
        <v>485</v>
      </c>
      <c r="G109" s="166"/>
      <c r="H109" s="166"/>
      <c r="I109" s="166"/>
      <c r="J109" s="233"/>
      <c r="K109" s="233"/>
      <c r="L109" s="166"/>
      <c r="M109" s="285">
        <v>288</v>
      </c>
      <c r="N109" s="285"/>
      <c r="O109" s="285"/>
    </row>
    <row r="110" spans="1:15" ht="22.5">
      <c r="A110" s="166">
        <v>25</v>
      </c>
      <c r="B110" s="286" t="s">
        <v>165</v>
      </c>
      <c r="C110" s="286" t="s">
        <v>468</v>
      </c>
      <c r="D110" s="166"/>
      <c r="E110" s="128" t="s">
        <v>441</v>
      </c>
      <c r="F110" s="232">
        <v>35461</v>
      </c>
      <c r="G110" s="166"/>
      <c r="H110" s="166"/>
      <c r="I110" s="166"/>
      <c r="J110" s="233"/>
      <c r="K110" s="233"/>
      <c r="L110" s="166"/>
      <c r="M110" s="285">
        <v>160</v>
      </c>
      <c r="N110" s="285"/>
      <c r="O110" s="285"/>
    </row>
    <row r="111" spans="1:15" ht="22.5">
      <c r="A111" s="166">
        <v>26</v>
      </c>
      <c r="B111" s="286" t="s">
        <v>166</v>
      </c>
      <c r="C111" s="286" t="s">
        <v>469</v>
      </c>
      <c r="D111" s="166"/>
      <c r="E111" s="128" t="s">
        <v>441</v>
      </c>
      <c r="F111" s="392">
        <v>37467</v>
      </c>
      <c r="G111" s="166"/>
      <c r="H111" s="166"/>
      <c r="I111" s="166"/>
      <c r="J111" s="233"/>
      <c r="K111" s="233"/>
      <c r="L111" s="166"/>
      <c r="M111" s="285">
        <v>143</v>
      </c>
      <c r="N111" s="285"/>
      <c r="O111" s="285"/>
    </row>
    <row r="112" spans="1:15" ht="22.5">
      <c r="A112" s="166">
        <v>27</v>
      </c>
      <c r="B112" s="286" t="s">
        <v>167</v>
      </c>
      <c r="C112" s="286" t="s">
        <v>473</v>
      </c>
      <c r="D112" s="166"/>
      <c r="E112" s="128" t="s">
        <v>441</v>
      </c>
      <c r="F112" s="166" t="s">
        <v>488</v>
      </c>
      <c r="G112" s="166"/>
      <c r="H112" s="166"/>
      <c r="I112" s="166"/>
      <c r="J112" s="233"/>
      <c r="K112" s="233"/>
      <c r="L112" s="166"/>
      <c r="M112" s="285">
        <v>228</v>
      </c>
      <c r="N112" s="285"/>
      <c r="O112" s="285"/>
    </row>
    <row r="113" spans="1:15" ht="22.5">
      <c r="A113" s="166">
        <v>28</v>
      </c>
      <c r="B113" s="286" t="s">
        <v>1945</v>
      </c>
      <c r="C113" s="286" t="s">
        <v>472</v>
      </c>
      <c r="D113" s="166"/>
      <c r="E113" s="128" t="s">
        <v>441</v>
      </c>
      <c r="F113" s="166" t="s">
        <v>488</v>
      </c>
      <c r="G113" s="166"/>
      <c r="H113" s="166"/>
      <c r="I113" s="166"/>
      <c r="J113" s="233"/>
      <c r="K113" s="233"/>
      <c r="L113" s="166"/>
      <c r="M113" s="285"/>
      <c r="N113" s="285"/>
      <c r="O113" s="285"/>
    </row>
    <row r="114" spans="1:15" ht="22.5">
      <c r="A114" s="166">
        <v>29</v>
      </c>
      <c r="B114" s="286" t="s">
        <v>168</v>
      </c>
      <c r="C114" s="286" t="s">
        <v>474</v>
      </c>
      <c r="D114" s="166"/>
      <c r="E114" s="128" t="s">
        <v>441</v>
      </c>
      <c r="F114" s="166" t="s">
        <v>488</v>
      </c>
      <c r="G114" s="166"/>
      <c r="H114" s="166"/>
      <c r="I114" s="166"/>
      <c r="J114" s="233"/>
      <c r="K114" s="233"/>
      <c r="L114" s="166"/>
      <c r="M114" s="285">
        <v>337</v>
      </c>
      <c r="N114" s="285"/>
      <c r="O114" s="285"/>
    </row>
    <row r="115" spans="1:15" ht="22.5">
      <c r="A115" s="166">
        <v>30</v>
      </c>
      <c r="B115" s="284" t="s">
        <v>169</v>
      </c>
      <c r="C115" s="358" t="s">
        <v>475</v>
      </c>
      <c r="D115" s="166"/>
      <c r="E115" s="128" t="s">
        <v>441</v>
      </c>
      <c r="F115" s="232">
        <v>36860</v>
      </c>
      <c r="G115" s="166"/>
      <c r="H115" s="166"/>
      <c r="I115" s="166"/>
      <c r="J115" s="233"/>
      <c r="K115" s="233"/>
      <c r="L115" s="166"/>
      <c r="M115" s="285">
        <v>284</v>
      </c>
      <c r="N115" s="285"/>
      <c r="O115" s="285"/>
    </row>
    <row r="116" spans="1:15" ht="12.75">
      <c r="A116" s="166">
        <v>31</v>
      </c>
      <c r="B116" s="284" t="s">
        <v>170</v>
      </c>
      <c r="C116" s="358" t="s">
        <v>476</v>
      </c>
      <c r="D116" s="166"/>
      <c r="E116" s="128" t="s">
        <v>441</v>
      </c>
      <c r="F116" s="232">
        <v>36860</v>
      </c>
      <c r="G116" s="166"/>
      <c r="H116" s="166"/>
      <c r="I116" s="166"/>
      <c r="J116" s="233"/>
      <c r="K116" s="233"/>
      <c r="L116" s="166"/>
      <c r="M116" s="285">
        <v>259</v>
      </c>
      <c r="N116" s="285"/>
      <c r="O116" s="285"/>
    </row>
    <row r="117" spans="1:15" ht="12.75">
      <c r="A117" s="166">
        <v>32</v>
      </c>
      <c r="B117" s="286" t="s">
        <v>171</v>
      </c>
      <c r="C117" s="286" t="s">
        <v>2072</v>
      </c>
      <c r="D117" s="166"/>
      <c r="E117" s="128" t="s">
        <v>441</v>
      </c>
      <c r="F117" s="166" t="s">
        <v>487</v>
      </c>
      <c r="G117" s="166"/>
      <c r="H117" s="166"/>
      <c r="I117" s="166"/>
      <c r="J117" s="233"/>
      <c r="K117" s="233"/>
      <c r="L117" s="166"/>
      <c r="M117" s="285">
        <v>171</v>
      </c>
      <c r="N117" s="285"/>
      <c r="O117" s="285"/>
    </row>
    <row r="118" spans="1:15" ht="22.5">
      <c r="A118" s="166">
        <v>33</v>
      </c>
      <c r="B118" s="286" t="s">
        <v>172</v>
      </c>
      <c r="C118" s="286" t="s">
        <v>477</v>
      </c>
      <c r="D118" s="168"/>
      <c r="E118" s="128" t="s">
        <v>441</v>
      </c>
      <c r="F118" s="168" t="s">
        <v>471</v>
      </c>
      <c r="G118" s="168"/>
      <c r="H118" s="168"/>
      <c r="I118" s="168"/>
      <c r="J118" s="287"/>
      <c r="K118" s="287"/>
      <c r="L118" s="168"/>
      <c r="M118" s="285">
        <v>206</v>
      </c>
      <c r="N118" s="285"/>
      <c r="O118" s="285"/>
    </row>
    <row r="119" spans="1:15" ht="12.75">
      <c r="A119" s="166">
        <v>34</v>
      </c>
      <c r="B119" s="286" t="s">
        <v>173</v>
      </c>
      <c r="C119" s="286" t="s">
        <v>440</v>
      </c>
      <c r="D119" s="168"/>
      <c r="E119" s="128" t="s">
        <v>441</v>
      </c>
      <c r="F119" s="386">
        <v>34509</v>
      </c>
      <c r="G119" s="168"/>
      <c r="H119" s="168"/>
      <c r="I119" s="168"/>
      <c r="J119" s="287"/>
      <c r="K119" s="287"/>
      <c r="L119" s="168"/>
      <c r="M119" s="285">
        <v>267</v>
      </c>
      <c r="N119" s="285"/>
      <c r="O119" s="285"/>
    </row>
    <row r="120" spans="1:15" ht="12.75">
      <c r="A120" s="166">
        <v>35</v>
      </c>
      <c r="B120" s="284" t="s">
        <v>174</v>
      </c>
      <c r="C120" s="284" t="s">
        <v>440</v>
      </c>
      <c r="D120" s="168"/>
      <c r="E120" s="128" t="s">
        <v>441</v>
      </c>
      <c r="F120" s="386">
        <v>36854</v>
      </c>
      <c r="G120" s="168"/>
      <c r="H120" s="168"/>
      <c r="I120" s="168"/>
      <c r="J120" s="287"/>
      <c r="K120" s="287"/>
      <c r="L120" s="168"/>
      <c r="M120" s="285">
        <v>170</v>
      </c>
      <c r="N120" s="285"/>
      <c r="O120" s="285"/>
    </row>
    <row r="121" spans="1:15" ht="12.75">
      <c r="A121" s="166">
        <v>36</v>
      </c>
      <c r="B121" s="286" t="s">
        <v>179</v>
      </c>
      <c r="C121" s="286" t="s">
        <v>2152</v>
      </c>
      <c r="D121" s="168"/>
      <c r="E121" s="128" t="s">
        <v>441</v>
      </c>
      <c r="F121" s="386">
        <v>36853</v>
      </c>
      <c r="G121" s="168"/>
      <c r="H121" s="168"/>
      <c r="I121" s="168"/>
      <c r="J121" s="287"/>
      <c r="K121" s="287"/>
      <c r="L121" s="168"/>
      <c r="M121" s="285">
        <v>199</v>
      </c>
      <c r="N121" s="285"/>
      <c r="O121" s="285"/>
    </row>
    <row r="122" spans="1:15" ht="12.75">
      <c r="A122" s="166">
        <v>37</v>
      </c>
      <c r="B122" s="286" t="s">
        <v>180</v>
      </c>
      <c r="C122" s="286" t="s">
        <v>440</v>
      </c>
      <c r="D122" s="168"/>
      <c r="E122" s="128" t="s">
        <v>441</v>
      </c>
      <c r="F122" s="386">
        <v>35487</v>
      </c>
      <c r="G122" s="168"/>
      <c r="H122" s="168"/>
      <c r="I122" s="168"/>
      <c r="J122" s="287"/>
      <c r="K122" s="287"/>
      <c r="L122" s="168"/>
      <c r="M122" s="285">
        <v>412</v>
      </c>
      <c r="N122" s="285"/>
      <c r="O122" s="285"/>
    </row>
    <row r="123" spans="1:15" ht="12.75">
      <c r="A123" s="166">
        <v>38</v>
      </c>
      <c r="B123" s="286" t="s">
        <v>182</v>
      </c>
      <c r="C123" s="286" t="s">
        <v>440</v>
      </c>
      <c r="D123" s="168"/>
      <c r="E123" s="128" t="s">
        <v>441</v>
      </c>
      <c r="F123" s="386">
        <v>35461</v>
      </c>
      <c r="G123" s="168"/>
      <c r="H123" s="168"/>
      <c r="I123" s="168"/>
      <c r="J123" s="287"/>
      <c r="K123" s="287"/>
      <c r="L123" s="168"/>
      <c r="M123" s="285">
        <v>179</v>
      </c>
      <c r="N123" s="288"/>
      <c r="O123" s="288"/>
    </row>
    <row r="124" spans="1:15" ht="12.75">
      <c r="A124" s="166">
        <v>39</v>
      </c>
      <c r="B124" s="286" t="s">
        <v>183</v>
      </c>
      <c r="C124" s="286" t="s">
        <v>440</v>
      </c>
      <c r="D124" s="168"/>
      <c r="E124" s="128" t="s">
        <v>441</v>
      </c>
      <c r="F124" s="386">
        <v>35410</v>
      </c>
      <c r="G124" s="168"/>
      <c r="H124" s="168"/>
      <c r="I124" s="168"/>
      <c r="J124" s="287"/>
      <c r="K124" s="287"/>
      <c r="L124" s="168"/>
      <c r="M124" s="288">
        <v>225</v>
      </c>
      <c r="N124" s="285"/>
      <c r="O124" s="285"/>
    </row>
    <row r="125" spans="1:15" ht="12.75">
      <c r="A125" s="166">
        <v>40</v>
      </c>
      <c r="B125" s="284" t="s">
        <v>184</v>
      </c>
      <c r="C125" s="286" t="s">
        <v>440</v>
      </c>
      <c r="D125" s="168"/>
      <c r="E125" s="128" t="s">
        <v>441</v>
      </c>
      <c r="F125" s="386">
        <v>36384</v>
      </c>
      <c r="G125" s="168"/>
      <c r="H125" s="168"/>
      <c r="I125" s="168"/>
      <c r="J125" s="287"/>
      <c r="K125" s="287"/>
      <c r="L125" s="168"/>
      <c r="M125" s="285">
        <v>301</v>
      </c>
      <c r="N125" s="285"/>
      <c r="O125" s="285"/>
    </row>
    <row r="126" spans="1:15" ht="12.75">
      <c r="A126" s="166">
        <v>41</v>
      </c>
      <c r="B126" s="286" t="s">
        <v>185</v>
      </c>
      <c r="C126" s="286" t="s">
        <v>440</v>
      </c>
      <c r="D126" s="168"/>
      <c r="E126" s="128" t="s">
        <v>441</v>
      </c>
      <c r="F126" s="386">
        <v>35949</v>
      </c>
      <c r="G126" s="168"/>
      <c r="H126" s="168"/>
      <c r="I126" s="168"/>
      <c r="J126" s="287"/>
      <c r="K126" s="287"/>
      <c r="L126" s="168"/>
      <c r="M126" s="285">
        <v>383</v>
      </c>
      <c r="N126" s="288"/>
      <c r="O126" s="288"/>
    </row>
    <row r="127" spans="1:15" ht="12.75">
      <c r="A127" s="166">
        <v>42</v>
      </c>
      <c r="B127" s="286" t="s">
        <v>186</v>
      </c>
      <c r="C127" s="286" t="s">
        <v>440</v>
      </c>
      <c r="D127" s="168"/>
      <c r="E127" s="128" t="s">
        <v>441</v>
      </c>
      <c r="F127" s="386">
        <v>36384</v>
      </c>
      <c r="G127" s="168"/>
      <c r="H127" s="168"/>
      <c r="I127" s="168"/>
      <c r="J127" s="287"/>
      <c r="K127" s="287"/>
      <c r="L127" s="168"/>
      <c r="M127" s="288">
        <v>383</v>
      </c>
      <c r="N127" s="285"/>
      <c r="O127" s="285"/>
    </row>
    <row r="128" spans="1:15" ht="12.75">
      <c r="A128" s="166">
        <v>43</v>
      </c>
      <c r="B128" s="286" t="s">
        <v>187</v>
      </c>
      <c r="C128" s="286" t="s">
        <v>440</v>
      </c>
      <c r="D128" s="168"/>
      <c r="E128" s="128" t="s">
        <v>441</v>
      </c>
      <c r="F128" s="386">
        <v>34954</v>
      </c>
      <c r="G128" s="168"/>
      <c r="H128" s="168"/>
      <c r="I128" s="168"/>
      <c r="J128" s="287"/>
      <c r="K128" s="287"/>
      <c r="L128" s="168"/>
      <c r="M128" s="285">
        <v>418</v>
      </c>
      <c r="N128" s="285"/>
      <c r="O128" s="285"/>
    </row>
    <row r="129" spans="1:15" ht="12.75">
      <c r="A129" s="166">
        <v>44</v>
      </c>
      <c r="B129" s="284" t="s">
        <v>189</v>
      </c>
      <c r="C129" s="284" t="s">
        <v>440</v>
      </c>
      <c r="D129" s="168"/>
      <c r="E129" s="128" t="s">
        <v>441</v>
      </c>
      <c r="F129" s="386">
        <v>36854</v>
      </c>
      <c r="G129" s="168"/>
      <c r="H129" s="168"/>
      <c r="I129" s="168"/>
      <c r="J129" s="287"/>
      <c r="K129" s="287"/>
      <c r="L129" s="168"/>
      <c r="M129" s="285">
        <v>404</v>
      </c>
      <c r="N129" s="285"/>
      <c r="O129" s="285"/>
    </row>
    <row r="130" spans="1:15" ht="12.75">
      <c r="A130" s="166">
        <v>45</v>
      </c>
      <c r="B130" s="286" t="s">
        <v>190</v>
      </c>
      <c r="C130" s="286" t="s">
        <v>440</v>
      </c>
      <c r="D130" s="168"/>
      <c r="E130" s="128" t="s">
        <v>441</v>
      </c>
      <c r="F130" s="386">
        <v>35954</v>
      </c>
      <c r="G130" s="168"/>
      <c r="H130" s="168"/>
      <c r="I130" s="168"/>
      <c r="J130" s="287"/>
      <c r="K130" s="287"/>
      <c r="L130" s="168"/>
      <c r="M130" s="285">
        <v>308</v>
      </c>
      <c r="N130" s="285"/>
      <c r="O130" s="285"/>
    </row>
    <row r="131" spans="1:15" ht="12.75">
      <c r="A131" s="166">
        <v>46</v>
      </c>
      <c r="B131" s="286" t="s">
        <v>191</v>
      </c>
      <c r="C131" s="286" t="s">
        <v>440</v>
      </c>
      <c r="D131" s="168"/>
      <c r="E131" s="128" t="s">
        <v>441</v>
      </c>
      <c r="F131" s="386">
        <v>35655</v>
      </c>
      <c r="G131" s="168"/>
      <c r="H131" s="168"/>
      <c r="I131" s="168"/>
      <c r="J131" s="287"/>
      <c r="K131" s="287"/>
      <c r="L131" s="168"/>
      <c r="M131" s="285">
        <v>302</v>
      </c>
      <c r="N131" s="285"/>
      <c r="O131" s="285"/>
    </row>
    <row r="132" spans="1:15" ht="12.75">
      <c r="A132" s="166">
        <v>47</v>
      </c>
      <c r="B132" s="286" t="s">
        <v>192</v>
      </c>
      <c r="C132" s="286" t="s">
        <v>2050</v>
      </c>
      <c r="D132" s="168"/>
      <c r="E132" s="128" t="s">
        <v>441</v>
      </c>
      <c r="F132" s="386">
        <v>35655</v>
      </c>
      <c r="G132" s="168"/>
      <c r="H132" s="168"/>
      <c r="I132" s="168"/>
      <c r="J132" s="287"/>
      <c r="K132" s="287"/>
      <c r="L132" s="168"/>
      <c r="M132" s="285">
        <v>146</v>
      </c>
      <c r="N132" s="285"/>
      <c r="O132" s="285"/>
    </row>
    <row r="133" spans="1:15" ht="12.75">
      <c r="A133" s="166">
        <v>48</v>
      </c>
      <c r="B133" s="286" t="s">
        <v>193</v>
      </c>
      <c r="C133" s="286" t="s">
        <v>440</v>
      </c>
      <c r="D133" s="168"/>
      <c r="E133" s="128" t="s">
        <v>441</v>
      </c>
      <c r="F133" s="386">
        <v>36853</v>
      </c>
      <c r="G133" s="168"/>
      <c r="H133" s="168"/>
      <c r="I133" s="168"/>
      <c r="J133" s="287"/>
      <c r="K133" s="287"/>
      <c r="L133" s="168"/>
      <c r="M133" s="285">
        <v>359</v>
      </c>
      <c r="N133" s="288"/>
      <c r="O133" s="288"/>
    </row>
    <row r="134" spans="1:15" ht="12.75">
      <c r="A134" s="166">
        <v>49</v>
      </c>
      <c r="B134" s="286" t="s">
        <v>194</v>
      </c>
      <c r="C134" s="286" t="s">
        <v>440</v>
      </c>
      <c r="D134" s="168"/>
      <c r="E134" s="128" t="s">
        <v>441</v>
      </c>
      <c r="F134" s="386">
        <v>35949</v>
      </c>
      <c r="G134" s="168"/>
      <c r="H134" s="168"/>
      <c r="I134" s="168"/>
      <c r="J134" s="287"/>
      <c r="K134" s="287"/>
      <c r="L134" s="168"/>
      <c r="M134" s="288">
        <v>373</v>
      </c>
      <c r="N134" s="285"/>
      <c r="O134" s="285"/>
    </row>
    <row r="135" spans="1:15" ht="12.75">
      <c r="A135" s="166">
        <v>50</v>
      </c>
      <c r="B135" s="286" t="s">
        <v>195</v>
      </c>
      <c r="C135" s="286" t="s">
        <v>440</v>
      </c>
      <c r="D135" s="168"/>
      <c r="E135" s="128" t="s">
        <v>441</v>
      </c>
      <c r="F135" s="386">
        <v>35713</v>
      </c>
      <c r="G135" s="168"/>
      <c r="H135" s="168"/>
      <c r="I135" s="168"/>
      <c r="J135" s="287"/>
      <c r="K135" s="287"/>
      <c r="L135" s="168"/>
      <c r="M135" s="285">
        <v>436</v>
      </c>
      <c r="N135" s="285"/>
      <c r="O135" s="285"/>
    </row>
    <row r="136" spans="1:15" ht="12.75">
      <c r="A136" s="166">
        <v>51</v>
      </c>
      <c r="B136" s="286" t="s">
        <v>196</v>
      </c>
      <c r="C136" s="286" t="s">
        <v>440</v>
      </c>
      <c r="D136" s="168"/>
      <c r="E136" s="128" t="s">
        <v>441</v>
      </c>
      <c r="F136" s="386">
        <v>35845</v>
      </c>
      <c r="G136" s="168"/>
      <c r="H136" s="168"/>
      <c r="I136" s="168"/>
      <c r="J136" s="287"/>
      <c r="K136" s="287"/>
      <c r="L136" s="168"/>
      <c r="M136" s="285">
        <v>198</v>
      </c>
      <c r="N136" s="288"/>
      <c r="O136" s="288"/>
    </row>
    <row r="137" spans="1:15" ht="22.5">
      <c r="A137" s="166">
        <v>52</v>
      </c>
      <c r="B137" s="286" t="s">
        <v>197</v>
      </c>
      <c r="C137" s="286" t="s">
        <v>478</v>
      </c>
      <c r="D137" s="168"/>
      <c r="E137" s="128" t="s">
        <v>441</v>
      </c>
      <c r="F137" s="386">
        <v>34613</v>
      </c>
      <c r="G137" s="168" t="s">
        <v>484</v>
      </c>
      <c r="H137" s="168"/>
      <c r="I137" s="168"/>
      <c r="J137" s="287"/>
      <c r="K137" s="287"/>
      <c r="L137" s="168"/>
      <c r="M137" s="288">
        <v>227</v>
      </c>
      <c r="N137" s="285"/>
      <c r="O137" s="285"/>
    </row>
    <row r="138" spans="1:15" ht="23.25" customHeight="1">
      <c r="A138" s="166">
        <v>53</v>
      </c>
      <c r="B138" s="286" t="s">
        <v>174</v>
      </c>
      <c r="C138" s="286" t="s">
        <v>502</v>
      </c>
      <c r="D138" s="168"/>
      <c r="E138" s="128" t="s">
        <v>441</v>
      </c>
      <c r="F138" s="402" t="s">
        <v>280</v>
      </c>
      <c r="G138" s="168"/>
      <c r="H138" s="168"/>
      <c r="I138" s="168"/>
      <c r="J138" s="287"/>
      <c r="K138" s="287"/>
      <c r="L138" s="168"/>
      <c r="M138" s="285">
        <v>247</v>
      </c>
      <c r="N138" s="285"/>
      <c r="O138" s="285"/>
    </row>
    <row r="139" spans="1:15" ht="22.5">
      <c r="A139" s="166">
        <v>54</v>
      </c>
      <c r="B139" s="284" t="s">
        <v>198</v>
      </c>
      <c r="C139" s="358" t="s">
        <v>480</v>
      </c>
      <c r="D139" s="168"/>
      <c r="E139" s="128" t="s">
        <v>441</v>
      </c>
      <c r="F139" s="386">
        <v>36860</v>
      </c>
      <c r="G139" s="168"/>
      <c r="H139" s="168"/>
      <c r="I139" s="168"/>
      <c r="J139" s="287"/>
      <c r="K139" s="287"/>
      <c r="L139" s="168"/>
      <c r="M139" s="285">
        <v>127</v>
      </c>
      <c r="N139" s="285"/>
      <c r="O139" s="285"/>
    </row>
    <row r="140" spans="1:15" ht="12.75">
      <c r="A140" s="166">
        <v>55</v>
      </c>
      <c r="B140" s="286" t="s">
        <v>199</v>
      </c>
      <c r="C140" s="286" t="s">
        <v>481</v>
      </c>
      <c r="D140" s="168"/>
      <c r="E140" s="128" t="s">
        <v>441</v>
      </c>
      <c r="F140" s="168" t="s">
        <v>485</v>
      </c>
      <c r="G140" s="168"/>
      <c r="H140" s="168"/>
      <c r="I140" s="168"/>
      <c r="J140" s="287"/>
      <c r="K140" s="287"/>
      <c r="L140" s="168"/>
      <c r="M140" s="285">
        <v>390</v>
      </c>
      <c r="N140" s="285"/>
      <c r="O140" s="285"/>
    </row>
    <row r="141" spans="1:15" ht="33.75">
      <c r="A141" s="166">
        <v>56</v>
      </c>
      <c r="B141" s="286" t="s">
        <v>201</v>
      </c>
      <c r="C141" s="286" t="s">
        <v>482</v>
      </c>
      <c r="D141" s="168"/>
      <c r="E141" s="128" t="s">
        <v>441</v>
      </c>
      <c r="F141" s="386" t="s">
        <v>560</v>
      </c>
      <c r="G141" s="168"/>
      <c r="H141" s="168"/>
      <c r="I141" s="168"/>
      <c r="J141" s="287"/>
      <c r="K141" s="287"/>
      <c r="L141" s="168"/>
      <c r="M141" s="285">
        <v>325</v>
      </c>
      <c r="N141" s="285"/>
      <c r="O141" s="285"/>
    </row>
    <row r="142" spans="1:15" ht="22.5">
      <c r="A142" s="166">
        <v>57</v>
      </c>
      <c r="B142" s="286" t="s">
        <v>202</v>
      </c>
      <c r="C142" s="286" t="s">
        <v>483</v>
      </c>
      <c r="D142" s="168"/>
      <c r="E142" s="128" t="s">
        <v>441</v>
      </c>
      <c r="F142" s="386">
        <v>37382</v>
      </c>
      <c r="G142" s="168"/>
      <c r="H142" s="168"/>
      <c r="I142" s="168"/>
      <c r="J142" s="287"/>
      <c r="K142" s="287"/>
      <c r="L142" s="168"/>
      <c r="M142" s="285">
        <v>303</v>
      </c>
      <c r="N142" s="285"/>
      <c r="O142" s="285"/>
    </row>
    <row r="143" spans="1:15" ht="22.5">
      <c r="A143" s="166">
        <v>58</v>
      </c>
      <c r="B143" s="284" t="s">
        <v>203</v>
      </c>
      <c r="C143" s="358" t="s">
        <v>489</v>
      </c>
      <c r="D143" s="168"/>
      <c r="E143" s="128" t="s">
        <v>441</v>
      </c>
      <c r="F143" s="396">
        <v>36262</v>
      </c>
      <c r="G143" s="168"/>
      <c r="H143" s="168"/>
      <c r="I143" s="168"/>
      <c r="J143" s="287"/>
      <c r="K143" s="287"/>
      <c r="L143" s="168"/>
      <c r="M143" s="285">
        <v>144</v>
      </c>
      <c r="N143" s="285"/>
      <c r="O143" s="285"/>
    </row>
    <row r="144" spans="1:15" ht="33.75">
      <c r="A144" s="166">
        <v>59</v>
      </c>
      <c r="B144" s="286" t="s">
        <v>204</v>
      </c>
      <c r="C144" s="286" t="s">
        <v>482</v>
      </c>
      <c r="D144" s="168"/>
      <c r="E144" s="128" t="s">
        <v>441</v>
      </c>
      <c r="F144" s="386">
        <v>37215</v>
      </c>
      <c r="G144" s="168"/>
      <c r="H144" s="168"/>
      <c r="I144" s="168"/>
      <c r="J144" s="287"/>
      <c r="K144" s="287"/>
      <c r="L144" s="168"/>
      <c r="M144" s="285">
        <v>359</v>
      </c>
      <c r="N144" s="285"/>
      <c r="O144" s="285"/>
    </row>
    <row r="145" spans="1:15" ht="12.75">
      <c r="A145" s="166">
        <v>60</v>
      </c>
      <c r="B145" s="286" t="s">
        <v>205</v>
      </c>
      <c r="C145" s="286" t="s">
        <v>437</v>
      </c>
      <c r="D145" s="168"/>
      <c r="E145" s="128" t="s">
        <v>441</v>
      </c>
      <c r="F145" s="168" t="s">
        <v>41</v>
      </c>
      <c r="G145" s="168"/>
      <c r="H145" s="168"/>
      <c r="I145" s="168"/>
      <c r="J145" s="287"/>
      <c r="K145" s="287"/>
      <c r="L145" s="168"/>
      <c r="M145" s="285">
        <v>217</v>
      </c>
      <c r="N145" s="285"/>
      <c r="O145" s="285"/>
    </row>
    <row r="146" spans="1:15" ht="12.75">
      <c r="A146" s="166">
        <v>61</v>
      </c>
      <c r="B146" s="284" t="s">
        <v>206</v>
      </c>
      <c r="C146" s="284" t="s">
        <v>490</v>
      </c>
      <c r="D146" s="168"/>
      <c r="E146" s="128" t="s">
        <v>441</v>
      </c>
      <c r="F146" s="386">
        <v>36854</v>
      </c>
      <c r="G146" s="168"/>
      <c r="H146" s="168"/>
      <c r="I146" s="168"/>
      <c r="J146" s="287"/>
      <c r="K146" s="287"/>
      <c r="L146" s="168"/>
      <c r="M146" s="285">
        <v>383</v>
      </c>
      <c r="N146" s="288"/>
      <c r="O146" s="288"/>
    </row>
    <row r="147" spans="1:15" ht="22.5">
      <c r="A147" s="166">
        <v>62</v>
      </c>
      <c r="B147" s="286" t="s">
        <v>207</v>
      </c>
      <c r="C147" s="286" t="s">
        <v>491</v>
      </c>
      <c r="D147" s="168"/>
      <c r="E147" s="128" t="s">
        <v>441</v>
      </c>
      <c r="F147" s="386">
        <v>35487</v>
      </c>
      <c r="G147" s="168"/>
      <c r="H147" s="168"/>
      <c r="I147" s="168"/>
      <c r="J147" s="287"/>
      <c r="K147" s="287"/>
      <c r="L147" s="168"/>
      <c r="M147" s="288">
        <v>176</v>
      </c>
      <c r="N147" s="285"/>
      <c r="O147" s="285"/>
    </row>
    <row r="148" spans="1:15" ht="12.75">
      <c r="A148" s="166">
        <v>63</v>
      </c>
      <c r="B148" s="286" t="s">
        <v>208</v>
      </c>
      <c r="C148" s="286" t="s">
        <v>490</v>
      </c>
      <c r="D148" s="168"/>
      <c r="E148" s="128" t="s">
        <v>441</v>
      </c>
      <c r="F148" s="168" t="s">
        <v>486</v>
      </c>
      <c r="G148" s="168"/>
      <c r="H148" s="168"/>
      <c r="I148" s="168"/>
      <c r="J148" s="287"/>
      <c r="K148" s="287"/>
      <c r="L148" s="168"/>
      <c r="M148" s="285">
        <v>448</v>
      </c>
      <c r="N148" s="285"/>
      <c r="O148" s="285"/>
    </row>
    <row r="149" spans="1:15" ht="12.75">
      <c r="A149" s="166">
        <v>64</v>
      </c>
      <c r="B149" s="284" t="s">
        <v>209</v>
      </c>
      <c r="C149" s="358" t="s">
        <v>492</v>
      </c>
      <c r="D149" s="168"/>
      <c r="E149" s="128" t="s">
        <v>441</v>
      </c>
      <c r="F149" s="386">
        <v>34816</v>
      </c>
      <c r="G149" s="168"/>
      <c r="H149" s="168"/>
      <c r="I149" s="168"/>
      <c r="J149" s="287"/>
      <c r="K149" s="287"/>
      <c r="L149" s="168"/>
      <c r="M149" s="285">
        <v>149</v>
      </c>
      <c r="N149" s="285"/>
      <c r="O149" s="285"/>
    </row>
    <row r="150" spans="1:15" ht="22.5">
      <c r="A150" s="166">
        <v>65</v>
      </c>
      <c r="B150" s="286" t="s">
        <v>210</v>
      </c>
      <c r="C150" s="286" t="s">
        <v>493</v>
      </c>
      <c r="D150" s="168"/>
      <c r="E150" s="128" t="s">
        <v>441</v>
      </c>
      <c r="F150" s="386">
        <v>37215</v>
      </c>
      <c r="G150" s="168"/>
      <c r="H150" s="168"/>
      <c r="I150" s="168"/>
      <c r="J150" s="287"/>
      <c r="K150" s="287"/>
      <c r="L150" s="168"/>
      <c r="M150" s="285">
        <v>271</v>
      </c>
      <c r="N150" s="285"/>
      <c r="O150" s="285"/>
    </row>
    <row r="151" spans="1:15" ht="22.5">
      <c r="A151" s="166">
        <v>66</v>
      </c>
      <c r="B151" s="284" t="s">
        <v>211</v>
      </c>
      <c r="C151" s="358" t="s">
        <v>494</v>
      </c>
      <c r="D151" s="168"/>
      <c r="E151" s="128" t="s">
        <v>441</v>
      </c>
      <c r="F151" s="386">
        <v>36384</v>
      </c>
      <c r="G151" s="168"/>
      <c r="H151" s="168"/>
      <c r="I151" s="168"/>
      <c r="J151" s="287"/>
      <c r="K151" s="287"/>
      <c r="L151" s="168"/>
      <c r="M151" s="285">
        <v>312</v>
      </c>
      <c r="N151" s="285"/>
      <c r="O151" s="285"/>
    </row>
    <row r="152" spans="1:15" ht="22.5">
      <c r="A152" s="166">
        <v>67</v>
      </c>
      <c r="B152" s="286" t="s">
        <v>10</v>
      </c>
      <c r="C152" s="286" t="s">
        <v>495</v>
      </c>
      <c r="D152" s="168"/>
      <c r="E152" s="128" t="s">
        <v>441</v>
      </c>
      <c r="F152" s="386">
        <v>34766</v>
      </c>
      <c r="G152" s="168"/>
      <c r="H152" s="168"/>
      <c r="I152" s="168"/>
      <c r="J152" s="287"/>
      <c r="K152" s="287"/>
      <c r="L152" s="168"/>
      <c r="M152" s="285">
        <v>159</v>
      </c>
      <c r="N152" s="285"/>
      <c r="O152" s="285"/>
    </row>
    <row r="153" spans="1:15" ht="12.75">
      <c r="A153" s="166">
        <v>68</v>
      </c>
      <c r="B153" s="286" t="s">
        <v>1273</v>
      </c>
      <c r="C153" s="286" t="s">
        <v>496</v>
      </c>
      <c r="D153" s="168"/>
      <c r="E153" s="128" t="s">
        <v>441</v>
      </c>
      <c r="F153" s="386">
        <v>34783</v>
      </c>
      <c r="G153" s="168"/>
      <c r="H153" s="168"/>
      <c r="I153" s="168"/>
      <c r="J153" s="287"/>
      <c r="K153" s="287"/>
      <c r="L153" s="168"/>
      <c r="M153" s="285">
        <v>271</v>
      </c>
      <c r="N153" s="285"/>
      <c r="O153" s="285"/>
    </row>
    <row r="154" spans="1:15" ht="22.5">
      <c r="A154" s="166">
        <v>69</v>
      </c>
      <c r="B154" s="286" t="s">
        <v>212</v>
      </c>
      <c r="C154" s="286" t="s">
        <v>497</v>
      </c>
      <c r="D154" s="168"/>
      <c r="E154" s="128" t="s">
        <v>441</v>
      </c>
      <c r="F154" s="386">
        <v>36038</v>
      </c>
      <c r="G154" s="168"/>
      <c r="H154" s="168"/>
      <c r="I154" s="168"/>
      <c r="J154" s="287"/>
      <c r="K154" s="287"/>
      <c r="L154" s="168"/>
      <c r="M154" s="285">
        <v>364</v>
      </c>
      <c r="N154" s="285"/>
      <c r="O154" s="285"/>
    </row>
    <row r="155" spans="1:15" ht="22.5">
      <c r="A155" s="166">
        <v>70</v>
      </c>
      <c r="B155" s="286" t="s">
        <v>213</v>
      </c>
      <c r="C155" s="286" t="s">
        <v>498</v>
      </c>
      <c r="D155" s="168"/>
      <c r="E155" s="128" t="s">
        <v>441</v>
      </c>
      <c r="F155" s="168" t="s">
        <v>485</v>
      </c>
      <c r="G155" s="168"/>
      <c r="H155" s="168"/>
      <c r="I155" s="168"/>
      <c r="J155" s="287"/>
      <c r="K155" s="287"/>
      <c r="L155" s="168"/>
      <c r="M155" s="285">
        <v>542</v>
      </c>
      <c r="N155" s="285"/>
      <c r="O155" s="285"/>
    </row>
    <row r="156" spans="1:15" ht="22.5">
      <c r="A156" s="166">
        <v>71</v>
      </c>
      <c r="B156" s="286" t="s">
        <v>214</v>
      </c>
      <c r="C156" s="286" t="s">
        <v>499</v>
      </c>
      <c r="D156" s="168"/>
      <c r="E156" s="128" t="s">
        <v>441</v>
      </c>
      <c r="F156" s="386">
        <v>37215</v>
      </c>
      <c r="G156" s="168"/>
      <c r="H156" s="168"/>
      <c r="I156" s="168"/>
      <c r="J156" s="287"/>
      <c r="K156" s="287"/>
      <c r="L156" s="168"/>
      <c r="M156" s="285">
        <v>257</v>
      </c>
      <c r="N156" s="285"/>
      <c r="O156" s="285"/>
    </row>
    <row r="157" spans="1:15" ht="12.75">
      <c r="A157" s="166">
        <v>72</v>
      </c>
      <c r="B157" s="286" t="s">
        <v>215</v>
      </c>
      <c r="C157" s="286" t="s">
        <v>500</v>
      </c>
      <c r="D157" s="168"/>
      <c r="E157" s="128" t="s">
        <v>441</v>
      </c>
      <c r="F157" s="386">
        <v>37215</v>
      </c>
      <c r="G157" s="168"/>
      <c r="H157" s="168"/>
      <c r="I157" s="168"/>
      <c r="J157" s="287"/>
      <c r="K157" s="287"/>
      <c r="L157" s="168"/>
      <c r="M157" s="285">
        <v>343</v>
      </c>
      <c r="N157" s="285"/>
      <c r="O157" s="285"/>
    </row>
    <row r="158" spans="1:15" ht="22.5">
      <c r="A158" s="166">
        <v>73</v>
      </c>
      <c r="B158" s="286" t="s">
        <v>216</v>
      </c>
      <c r="C158" s="286" t="s">
        <v>501</v>
      </c>
      <c r="D158" s="168"/>
      <c r="E158" s="128" t="s">
        <v>441</v>
      </c>
      <c r="F158" s="386">
        <v>37235</v>
      </c>
      <c r="G158" s="168"/>
      <c r="H158" s="168"/>
      <c r="I158" s="168"/>
      <c r="J158" s="287"/>
      <c r="K158" s="287"/>
      <c r="L158" s="168"/>
      <c r="M158" s="285">
        <v>343</v>
      </c>
      <c r="N158" s="285"/>
      <c r="O158" s="285"/>
    </row>
    <row r="159" spans="1:15" ht="22.5">
      <c r="A159" s="166">
        <v>74</v>
      </c>
      <c r="B159" s="286" t="s">
        <v>217</v>
      </c>
      <c r="C159" s="286" t="s">
        <v>39</v>
      </c>
      <c r="D159" s="168"/>
      <c r="E159" s="128" t="s">
        <v>441</v>
      </c>
      <c r="F159" s="386">
        <v>35928</v>
      </c>
      <c r="G159" s="168"/>
      <c r="H159" s="168"/>
      <c r="I159" s="168"/>
      <c r="J159" s="287"/>
      <c r="K159" s="287"/>
      <c r="L159" s="168"/>
      <c r="M159" s="285">
        <v>595</v>
      </c>
      <c r="N159" s="285"/>
      <c r="O159" s="285"/>
    </row>
    <row r="160" spans="1:15" ht="12.75">
      <c r="A160" s="166">
        <v>75</v>
      </c>
      <c r="B160" s="284" t="s">
        <v>218</v>
      </c>
      <c r="C160" s="284" t="s">
        <v>594</v>
      </c>
      <c r="D160" s="168"/>
      <c r="E160" s="128" t="s">
        <v>441</v>
      </c>
      <c r="F160" s="386">
        <v>36854</v>
      </c>
      <c r="G160" s="168"/>
      <c r="H160" s="168"/>
      <c r="I160" s="168"/>
      <c r="J160" s="287"/>
      <c r="K160" s="287"/>
      <c r="L160" s="168"/>
      <c r="M160" s="285">
        <v>257</v>
      </c>
      <c r="N160" s="285"/>
      <c r="O160" s="285"/>
    </row>
    <row r="161" spans="1:15" ht="12.75">
      <c r="A161" s="166">
        <v>76</v>
      </c>
      <c r="B161" s="284" t="s">
        <v>219</v>
      </c>
      <c r="C161" s="284" t="s">
        <v>225</v>
      </c>
      <c r="D161" s="168"/>
      <c r="E161" s="128" t="s">
        <v>441</v>
      </c>
      <c r="F161" s="386">
        <v>35192</v>
      </c>
      <c r="G161" s="168"/>
      <c r="H161" s="168"/>
      <c r="I161" s="168"/>
      <c r="J161" s="287"/>
      <c r="K161" s="287"/>
      <c r="L161" s="168"/>
      <c r="M161" s="285">
        <v>176</v>
      </c>
      <c r="N161" s="285"/>
      <c r="O161" s="285"/>
    </row>
    <row r="162" spans="1:15" ht="22.5">
      <c r="A162" s="166">
        <v>77</v>
      </c>
      <c r="B162" s="286" t="s">
        <v>220</v>
      </c>
      <c r="C162" s="286" t="s">
        <v>225</v>
      </c>
      <c r="D162" s="168"/>
      <c r="E162" s="128" t="s">
        <v>441</v>
      </c>
      <c r="F162" s="386">
        <v>35970</v>
      </c>
      <c r="G162" s="168"/>
      <c r="H162" s="168"/>
      <c r="I162" s="168"/>
      <c r="J162" s="287"/>
      <c r="K162" s="287"/>
      <c r="L162" s="168"/>
      <c r="M162" s="285">
        <v>249</v>
      </c>
      <c r="N162" s="285"/>
      <c r="O162" s="285"/>
    </row>
    <row r="163" spans="1:15" ht="12.75">
      <c r="A163" s="166">
        <v>78</v>
      </c>
      <c r="B163" s="286" t="s">
        <v>921</v>
      </c>
      <c r="C163" s="286" t="s">
        <v>1455</v>
      </c>
      <c r="D163" s="168"/>
      <c r="E163" s="128" t="s">
        <v>441</v>
      </c>
      <c r="F163" s="168" t="s">
        <v>485</v>
      </c>
      <c r="G163" s="168"/>
      <c r="H163" s="168"/>
      <c r="I163" s="168"/>
      <c r="J163" s="287"/>
      <c r="K163" s="287"/>
      <c r="L163" s="168"/>
      <c r="M163" s="285">
        <v>501</v>
      </c>
      <c r="N163" s="285"/>
      <c r="O163" s="285"/>
    </row>
    <row r="164" spans="1:15" ht="12.75">
      <c r="A164" s="166">
        <v>79</v>
      </c>
      <c r="B164" s="286" t="s">
        <v>221</v>
      </c>
      <c r="C164" s="286" t="s">
        <v>226</v>
      </c>
      <c r="D164" s="168"/>
      <c r="E164" s="128" t="s">
        <v>441</v>
      </c>
      <c r="F164" s="395">
        <v>37400</v>
      </c>
      <c r="G164" s="168"/>
      <c r="H164" s="168"/>
      <c r="I164" s="168"/>
      <c r="J164" s="287"/>
      <c r="K164" s="287"/>
      <c r="L164" s="168"/>
      <c r="M164" s="285">
        <v>197</v>
      </c>
      <c r="N164" s="285"/>
      <c r="O164" s="285"/>
    </row>
    <row r="165" spans="1:15" ht="12.75">
      <c r="A165" s="166">
        <v>80</v>
      </c>
      <c r="B165" s="286" t="s">
        <v>222</v>
      </c>
      <c r="C165" s="286" t="s">
        <v>1633</v>
      </c>
      <c r="D165" s="168"/>
      <c r="E165" s="128" t="s">
        <v>441</v>
      </c>
      <c r="F165" s="168" t="s">
        <v>485</v>
      </c>
      <c r="G165" s="168"/>
      <c r="H165" s="168"/>
      <c r="I165" s="168"/>
      <c r="J165" s="287"/>
      <c r="K165" s="287"/>
      <c r="L165" s="168"/>
      <c r="M165" s="285">
        <v>367</v>
      </c>
      <c r="N165" s="285"/>
      <c r="O165" s="285"/>
    </row>
    <row r="166" spans="1:15" ht="12.75">
      <c r="A166" s="166">
        <v>81</v>
      </c>
      <c r="B166" s="286" t="s">
        <v>223</v>
      </c>
      <c r="C166" s="286" t="s">
        <v>1633</v>
      </c>
      <c r="D166" s="168"/>
      <c r="E166" s="128" t="s">
        <v>441</v>
      </c>
      <c r="F166" s="386">
        <v>36130</v>
      </c>
      <c r="G166" s="168"/>
      <c r="H166" s="168"/>
      <c r="I166" s="168"/>
      <c r="J166" s="287"/>
      <c r="K166" s="287"/>
      <c r="L166" s="168"/>
      <c r="M166" s="285">
        <v>487</v>
      </c>
      <c r="N166" s="168"/>
      <c r="O166" s="168"/>
    </row>
    <row r="167" spans="1:13" ht="12.75">
      <c r="A167" s="2"/>
      <c r="B167" s="397" t="s">
        <v>2021</v>
      </c>
      <c r="C167" s="397" t="s">
        <v>1633</v>
      </c>
      <c r="E167" s="398" t="s">
        <v>441</v>
      </c>
      <c r="F167" s="399">
        <v>39381</v>
      </c>
      <c r="H167">
        <v>138</v>
      </c>
      <c r="I167">
        <v>33</v>
      </c>
      <c r="M167" s="127"/>
    </row>
    <row r="168" spans="1:9" ht="12.75">
      <c r="A168" s="2"/>
      <c r="B168" s="397" t="s">
        <v>2022</v>
      </c>
      <c r="C168" s="397" t="s">
        <v>1633</v>
      </c>
      <c r="E168" s="398" t="s">
        <v>441</v>
      </c>
      <c r="F168" s="399">
        <v>39381</v>
      </c>
      <c r="H168">
        <v>176</v>
      </c>
      <c r="I168">
        <v>42</v>
      </c>
    </row>
    <row r="169" spans="1:9" ht="12.75">
      <c r="A169" s="2"/>
      <c r="B169" s="397" t="s">
        <v>2023</v>
      </c>
      <c r="C169" s="397" t="s">
        <v>1633</v>
      </c>
      <c r="E169" s="398" t="s">
        <v>441</v>
      </c>
      <c r="F169" s="399">
        <v>39381</v>
      </c>
      <c r="H169">
        <v>345</v>
      </c>
      <c r="I169">
        <v>63</v>
      </c>
    </row>
    <row r="170" spans="1:9" ht="12.75">
      <c r="A170" s="2"/>
      <c r="B170" s="397" t="s">
        <v>2024</v>
      </c>
      <c r="C170" s="397" t="s">
        <v>1633</v>
      </c>
      <c r="E170" s="398" t="s">
        <v>441</v>
      </c>
      <c r="F170" s="399">
        <v>39381</v>
      </c>
      <c r="H170">
        <v>277</v>
      </c>
      <c r="I170">
        <v>62</v>
      </c>
    </row>
  </sheetData>
  <sheetProtection/>
  <mergeCells count="6">
    <mergeCell ref="F6:G6"/>
    <mergeCell ref="A5:L5"/>
    <mergeCell ref="A1:M1"/>
    <mergeCell ref="A2:M2"/>
    <mergeCell ref="A3:M3"/>
    <mergeCell ref="A4:M4"/>
  </mergeCells>
  <printOptions gridLines="1" horizontalCentered="1"/>
  <pageMargins left="0.26" right="0.3937007874015748" top="0.984251968503937" bottom="0.984251968503937" header="0.5118110236220472" footer="0.7086614173228347"/>
  <pageSetup horizontalDpi="300" verticalDpi="300" orientation="landscape" scale="95" r:id="rId3"/>
  <headerFooter alignWithMargins="0">
    <oddHeader>&amp;C&amp;8MINISTERIO DEL INTERIOR Y DE JUSTICIA
DIRECCION DE ETNIAS
RELACION COMUNIDADES INDIGENAS AVALADAS POR LA DIRECCION EN EL DEPARTAMENTO DEL TOLIMA</oddHeader>
    <oddFooter>&amp;C&amp;"Arial,Negrita" ANEXO 2: RESGUARDOS CONSTITUIDOS POR EL INCORA&amp;R&amp;"Times New Roman,Normal"&amp;8&amp;F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55">
      <selection activeCell="F57" sqref="F57"/>
    </sheetView>
  </sheetViews>
  <sheetFormatPr defaultColWidth="11.421875" defaultRowHeight="12.75"/>
  <cols>
    <col min="2" max="2" width="20.140625" style="0" customWidth="1"/>
    <col min="3" max="3" width="14.28125" style="0" customWidth="1"/>
    <col min="4" max="4" width="0" style="0" hidden="1" customWidth="1"/>
    <col min="5" max="5" width="12.8515625" style="0" customWidth="1"/>
    <col min="6" max="6" width="13.8515625" style="0" customWidth="1"/>
    <col min="8" max="8" width="9.421875" style="0" customWidth="1"/>
    <col min="9" max="9" width="8.421875" style="0" customWidth="1"/>
    <col min="10" max="11" width="11.421875" style="12" customWidth="1"/>
    <col min="12" max="12" width="12.28125" style="0" customWidth="1"/>
  </cols>
  <sheetData>
    <row r="1" spans="1:13" ht="12.75">
      <c r="A1" s="407" t="s">
        <v>241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9" ht="12.75">
      <c r="A2" s="407" t="s">
        <v>242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1"/>
      <c r="O2" s="1"/>
      <c r="P2" s="1"/>
      <c r="Q2" s="1"/>
      <c r="R2" s="1"/>
      <c r="S2" s="1"/>
    </row>
    <row r="3" spans="1:19" ht="12.75">
      <c r="A3" s="407" t="s">
        <v>243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"/>
      <c r="O3" s="1"/>
      <c r="P3" s="1"/>
      <c r="Q3" s="1"/>
      <c r="R3" s="1"/>
      <c r="S3" s="1"/>
    </row>
    <row r="4" spans="1:19" ht="12.75">
      <c r="A4" s="407" t="s">
        <v>1673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1"/>
      <c r="O4" s="1"/>
      <c r="P4" s="1"/>
      <c r="Q4" s="1"/>
      <c r="R4" s="1"/>
      <c r="S4" s="1"/>
    </row>
    <row r="5" spans="1:19" ht="12.7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1"/>
      <c r="O5" s="1"/>
      <c r="P5" s="1"/>
      <c r="Q5" s="1"/>
      <c r="R5" s="1"/>
      <c r="S5" s="1"/>
    </row>
    <row r="6" spans="1:19" s="58" customFormat="1" ht="12.75">
      <c r="A6" s="67" t="s">
        <v>370</v>
      </c>
      <c r="B6" s="69" t="s">
        <v>245</v>
      </c>
      <c r="C6" s="67" t="s">
        <v>246</v>
      </c>
      <c r="D6" s="67" t="s">
        <v>247</v>
      </c>
      <c r="E6" s="67" t="s">
        <v>372</v>
      </c>
      <c r="F6" s="404" t="s">
        <v>249</v>
      </c>
      <c r="G6" s="405"/>
      <c r="H6" s="404" t="s">
        <v>373</v>
      </c>
      <c r="I6" s="405"/>
      <c r="J6" s="73" t="s">
        <v>380</v>
      </c>
      <c r="K6" s="73" t="s">
        <v>1553</v>
      </c>
      <c r="L6" s="73" t="s">
        <v>1553</v>
      </c>
      <c r="M6" s="73" t="s">
        <v>1553</v>
      </c>
      <c r="N6" s="73" t="s">
        <v>1553</v>
      </c>
      <c r="O6" s="57"/>
      <c r="P6" s="57"/>
      <c r="Q6" s="57"/>
      <c r="R6" s="57"/>
      <c r="S6" s="57"/>
    </row>
    <row r="7" spans="1:19" s="58" customFormat="1" ht="12.75">
      <c r="A7" s="68"/>
      <c r="B7" s="96" t="s">
        <v>254</v>
      </c>
      <c r="C7" s="68"/>
      <c r="D7" s="68"/>
      <c r="E7" s="68" t="s">
        <v>375</v>
      </c>
      <c r="F7" s="70" t="s">
        <v>255</v>
      </c>
      <c r="G7" s="70" t="s">
        <v>250</v>
      </c>
      <c r="H7" s="70" t="s">
        <v>251</v>
      </c>
      <c r="I7" s="70" t="s">
        <v>252</v>
      </c>
      <c r="J7" s="74" t="s">
        <v>381</v>
      </c>
      <c r="K7" s="74" t="s">
        <v>1498</v>
      </c>
      <c r="L7" s="74" t="s">
        <v>2108</v>
      </c>
      <c r="M7" s="74" t="s">
        <v>1800</v>
      </c>
      <c r="N7" s="74" t="s">
        <v>120</v>
      </c>
      <c r="O7" s="57"/>
      <c r="P7" s="57"/>
      <c r="Q7" s="57"/>
      <c r="R7" s="57"/>
      <c r="S7" s="57"/>
    </row>
    <row r="8" spans="1:19" ht="22.5">
      <c r="A8" s="156">
        <v>1</v>
      </c>
      <c r="B8" s="157" t="s">
        <v>1634</v>
      </c>
      <c r="C8" s="158" t="s">
        <v>1635</v>
      </c>
      <c r="D8" s="158">
        <v>262714</v>
      </c>
      <c r="E8" s="158" t="s">
        <v>382</v>
      </c>
      <c r="F8" s="193" t="s">
        <v>383</v>
      </c>
      <c r="G8" s="158"/>
      <c r="H8" s="203">
        <v>172</v>
      </c>
      <c r="I8" s="203">
        <v>37</v>
      </c>
      <c r="J8" s="204">
        <v>6960</v>
      </c>
      <c r="K8" s="159">
        <v>559</v>
      </c>
      <c r="L8" s="159">
        <v>559</v>
      </c>
      <c r="M8" s="159">
        <v>561</v>
      </c>
      <c r="N8" s="159">
        <v>561</v>
      </c>
      <c r="O8" s="1"/>
      <c r="P8" s="1"/>
      <c r="Q8" s="1"/>
      <c r="R8" s="1"/>
      <c r="S8" s="1"/>
    </row>
    <row r="9" spans="1:19" ht="22.5">
      <c r="A9" s="50">
        <v>1</v>
      </c>
      <c r="B9" s="128" t="s">
        <v>1576</v>
      </c>
      <c r="C9" s="163" t="s">
        <v>384</v>
      </c>
      <c r="D9" s="163" t="s">
        <v>385</v>
      </c>
      <c r="E9" s="163" t="s">
        <v>386</v>
      </c>
      <c r="F9" s="163" t="s">
        <v>1636</v>
      </c>
      <c r="G9" s="163" t="s">
        <v>387</v>
      </c>
      <c r="H9" s="205">
        <v>1500</v>
      </c>
      <c r="I9" s="124">
        <v>300</v>
      </c>
      <c r="J9" s="126">
        <v>15730</v>
      </c>
      <c r="K9" s="125">
        <f>795+868</f>
        <v>1663</v>
      </c>
      <c r="L9" s="125">
        <f>795+868</f>
        <v>1663</v>
      </c>
      <c r="M9" s="125">
        <f>795+868</f>
        <v>1663</v>
      </c>
      <c r="N9" s="125">
        <v>1645</v>
      </c>
      <c r="O9" s="1"/>
      <c r="P9" s="1"/>
      <c r="Q9" s="1"/>
      <c r="R9" s="1"/>
      <c r="S9" s="1"/>
    </row>
    <row r="10" spans="1:19" ht="12.75">
      <c r="A10" s="49">
        <v>1</v>
      </c>
      <c r="B10" s="128" t="s">
        <v>1637</v>
      </c>
      <c r="C10" s="163" t="s">
        <v>1638</v>
      </c>
      <c r="D10" s="163">
        <v>262714</v>
      </c>
      <c r="E10" s="163" t="s">
        <v>382</v>
      </c>
      <c r="F10" s="163" t="s">
        <v>388</v>
      </c>
      <c r="G10" s="163"/>
      <c r="H10" s="124">
        <v>104</v>
      </c>
      <c r="I10" s="124">
        <v>24</v>
      </c>
      <c r="J10" s="126">
        <v>2240</v>
      </c>
      <c r="K10" s="125">
        <v>210</v>
      </c>
      <c r="L10" s="125">
        <v>210</v>
      </c>
      <c r="M10" s="125">
        <v>210</v>
      </c>
      <c r="N10" s="125">
        <v>210</v>
      </c>
      <c r="O10" s="1"/>
      <c r="P10" s="1"/>
      <c r="Q10" s="1"/>
      <c r="R10" s="1"/>
      <c r="S10" s="1"/>
    </row>
    <row r="11" spans="1:19" ht="33.75">
      <c r="A11" s="49">
        <v>1</v>
      </c>
      <c r="B11" s="128" t="s">
        <v>506</v>
      </c>
      <c r="C11" s="165" t="s">
        <v>389</v>
      </c>
      <c r="D11" s="163" t="s">
        <v>390</v>
      </c>
      <c r="E11" s="163" t="s">
        <v>382</v>
      </c>
      <c r="F11" s="163" t="s">
        <v>1807</v>
      </c>
      <c r="G11" s="163"/>
      <c r="H11" s="124">
        <v>91</v>
      </c>
      <c r="I11" s="124">
        <v>19</v>
      </c>
      <c r="J11" s="126">
        <v>131.8271</v>
      </c>
      <c r="K11" s="125">
        <v>95</v>
      </c>
      <c r="L11" s="125">
        <v>95</v>
      </c>
      <c r="M11" s="125">
        <v>95</v>
      </c>
      <c r="N11" s="125">
        <v>95</v>
      </c>
      <c r="O11" s="1"/>
      <c r="P11" s="1"/>
      <c r="Q11" s="1"/>
      <c r="R11" s="1"/>
      <c r="S11" s="1"/>
    </row>
    <row r="12" spans="1:19" ht="12.75">
      <c r="A12" s="49">
        <v>1</v>
      </c>
      <c r="B12" s="128" t="s">
        <v>507</v>
      </c>
      <c r="C12" s="163" t="s">
        <v>389</v>
      </c>
      <c r="D12" s="163">
        <v>198872</v>
      </c>
      <c r="E12" s="163" t="s">
        <v>386</v>
      </c>
      <c r="F12" s="163" t="s">
        <v>391</v>
      </c>
      <c r="G12" s="163"/>
      <c r="H12" s="124">
        <v>65</v>
      </c>
      <c r="I12" s="124">
        <v>11</v>
      </c>
      <c r="J12" s="126">
        <v>774.375</v>
      </c>
      <c r="K12" s="125">
        <v>208</v>
      </c>
      <c r="L12" s="125">
        <v>208</v>
      </c>
      <c r="M12" s="125">
        <v>209</v>
      </c>
      <c r="N12" s="125">
        <v>209</v>
      </c>
      <c r="O12" s="1"/>
      <c r="P12" s="1"/>
      <c r="Q12" s="1"/>
      <c r="R12" s="1"/>
      <c r="S12" s="1"/>
    </row>
    <row r="13" spans="1:19" ht="12.75">
      <c r="A13" s="49">
        <v>1</v>
      </c>
      <c r="B13" s="128" t="s">
        <v>1639</v>
      </c>
      <c r="C13" s="163" t="s">
        <v>389</v>
      </c>
      <c r="D13" s="163">
        <v>198874</v>
      </c>
      <c r="E13" s="163" t="s">
        <v>382</v>
      </c>
      <c r="F13" s="163" t="s">
        <v>392</v>
      </c>
      <c r="G13" s="163"/>
      <c r="H13" s="124">
        <v>53</v>
      </c>
      <c r="I13" s="124">
        <v>14</v>
      </c>
      <c r="J13" s="126">
        <v>236</v>
      </c>
      <c r="K13" s="125">
        <v>185</v>
      </c>
      <c r="L13" s="125">
        <v>185</v>
      </c>
      <c r="M13" s="125">
        <v>185</v>
      </c>
      <c r="N13" s="125">
        <v>185</v>
      </c>
      <c r="O13" s="1"/>
      <c r="P13" s="1"/>
      <c r="Q13" s="1"/>
      <c r="R13" s="1"/>
      <c r="S13" s="1"/>
    </row>
    <row r="14" spans="1:19" ht="30.75">
      <c r="A14" s="49">
        <v>1</v>
      </c>
      <c r="B14" s="128" t="s">
        <v>393</v>
      </c>
      <c r="C14" s="163" t="s">
        <v>1527</v>
      </c>
      <c r="D14" s="163" t="s">
        <v>395</v>
      </c>
      <c r="E14" s="163" t="s">
        <v>674</v>
      </c>
      <c r="F14" s="163" t="s">
        <v>397</v>
      </c>
      <c r="G14" s="163"/>
      <c r="H14" s="124">
        <v>102</v>
      </c>
      <c r="I14" s="124">
        <v>21</v>
      </c>
      <c r="J14" s="126">
        <v>2938</v>
      </c>
      <c r="K14" s="125">
        <v>114</v>
      </c>
      <c r="L14" s="125">
        <v>114</v>
      </c>
      <c r="M14" s="125">
        <v>114</v>
      </c>
      <c r="N14" s="125">
        <v>114</v>
      </c>
      <c r="O14" s="1"/>
      <c r="P14" s="1"/>
      <c r="Q14" s="1"/>
      <c r="R14" s="1"/>
      <c r="S14" s="1"/>
    </row>
    <row r="15" spans="1:19" ht="45">
      <c r="A15" s="49">
        <v>1</v>
      </c>
      <c r="B15" s="161" t="s">
        <v>398</v>
      </c>
      <c r="C15" s="163" t="s">
        <v>1674</v>
      </c>
      <c r="D15" s="163" t="s">
        <v>1640</v>
      </c>
      <c r="E15" s="163" t="s">
        <v>386</v>
      </c>
      <c r="F15" s="163" t="s">
        <v>1808</v>
      </c>
      <c r="G15" s="163"/>
      <c r="H15" s="124">
        <v>53</v>
      </c>
      <c r="I15" s="124">
        <v>15</v>
      </c>
      <c r="J15" s="126">
        <v>82.9607</v>
      </c>
      <c r="K15" s="125">
        <v>181</v>
      </c>
      <c r="L15" s="125">
        <v>181</v>
      </c>
      <c r="M15" s="125">
        <v>181</v>
      </c>
      <c r="N15" s="125">
        <v>177</v>
      </c>
      <c r="O15" s="1"/>
      <c r="P15" s="1"/>
      <c r="Q15" s="1"/>
      <c r="R15" s="1"/>
      <c r="S15" s="1"/>
    </row>
    <row r="16" spans="1:19" ht="45">
      <c r="A16" s="49">
        <v>1</v>
      </c>
      <c r="B16" s="163" t="s">
        <v>1190</v>
      </c>
      <c r="C16" s="163" t="s">
        <v>400</v>
      </c>
      <c r="D16" s="163" t="s">
        <v>401</v>
      </c>
      <c r="E16" s="163" t="s">
        <v>402</v>
      </c>
      <c r="F16" s="163" t="s">
        <v>1189</v>
      </c>
      <c r="G16" s="163"/>
      <c r="H16" s="124">
        <v>1315</v>
      </c>
      <c r="I16" s="124">
        <v>305</v>
      </c>
      <c r="J16" s="167">
        <v>5767.2747</v>
      </c>
      <c r="K16" s="125">
        <v>458</v>
      </c>
      <c r="L16" s="125">
        <v>458</v>
      </c>
      <c r="M16" s="125">
        <v>466</v>
      </c>
      <c r="N16" s="125">
        <v>469</v>
      </c>
      <c r="O16" s="1"/>
      <c r="P16" s="1"/>
      <c r="Q16" s="1"/>
      <c r="R16" s="1"/>
      <c r="S16" s="1"/>
    </row>
    <row r="17" spans="1:19" ht="19.5">
      <c r="A17" s="49">
        <v>1</v>
      </c>
      <c r="B17" s="128" t="s">
        <v>403</v>
      </c>
      <c r="C17" s="163" t="s">
        <v>1675</v>
      </c>
      <c r="D17" s="163" t="s">
        <v>404</v>
      </c>
      <c r="E17" s="163" t="s">
        <v>2092</v>
      </c>
      <c r="F17" s="163" t="s">
        <v>405</v>
      </c>
      <c r="G17" s="163"/>
      <c r="H17" s="124">
        <v>47</v>
      </c>
      <c r="I17" s="124">
        <v>9</v>
      </c>
      <c r="J17" s="167">
        <v>37.4437</v>
      </c>
      <c r="K17" s="125">
        <v>47</v>
      </c>
      <c r="L17" s="125">
        <v>47</v>
      </c>
      <c r="M17" s="125">
        <v>48</v>
      </c>
      <c r="N17" s="125">
        <v>48</v>
      </c>
      <c r="O17" s="1"/>
      <c r="P17" s="1"/>
      <c r="Q17" s="1"/>
      <c r="R17" s="1"/>
      <c r="S17" s="1"/>
    </row>
    <row r="18" spans="1:19" ht="33.75">
      <c r="A18" s="49">
        <v>1</v>
      </c>
      <c r="B18" s="163" t="s">
        <v>94</v>
      </c>
      <c r="C18" s="163" t="s">
        <v>406</v>
      </c>
      <c r="D18" s="163" t="s">
        <v>407</v>
      </c>
      <c r="E18" s="163" t="s">
        <v>402</v>
      </c>
      <c r="F18" s="163" t="s">
        <v>1809</v>
      </c>
      <c r="G18" s="163"/>
      <c r="H18" s="124">
        <v>397</v>
      </c>
      <c r="I18" s="124">
        <v>115</v>
      </c>
      <c r="J18" s="167">
        <v>813.6809</v>
      </c>
      <c r="K18" s="125">
        <v>427</v>
      </c>
      <c r="L18" s="125">
        <v>427</v>
      </c>
      <c r="M18" s="125">
        <v>433</v>
      </c>
      <c r="N18" s="125">
        <v>435</v>
      </c>
      <c r="O18" s="1"/>
      <c r="P18" s="1"/>
      <c r="Q18" s="1"/>
      <c r="R18" s="1"/>
      <c r="S18" s="1"/>
    </row>
    <row r="19" spans="1:19" ht="12.75">
      <c r="A19" s="49">
        <v>1</v>
      </c>
      <c r="B19" s="128" t="s">
        <v>1618</v>
      </c>
      <c r="C19" s="163" t="s">
        <v>408</v>
      </c>
      <c r="D19" s="163"/>
      <c r="E19" s="163" t="s">
        <v>674</v>
      </c>
      <c r="F19" s="163" t="s">
        <v>409</v>
      </c>
      <c r="G19" s="163"/>
      <c r="H19" s="124">
        <v>73</v>
      </c>
      <c r="I19" s="124">
        <v>14</v>
      </c>
      <c r="J19" s="126">
        <v>54.3489</v>
      </c>
      <c r="K19" s="125">
        <v>76</v>
      </c>
      <c r="L19" s="125">
        <v>76</v>
      </c>
      <c r="M19" s="125">
        <v>77</v>
      </c>
      <c r="N19" s="125">
        <v>77</v>
      </c>
      <c r="O19" s="1"/>
      <c r="P19" s="1"/>
      <c r="Q19" s="1"/>
      <c r="R19" s="1"/>
      <c r="S19" s="1"/>
    </row>
    <row r="20" spans="1:19" ht="22.5">
      <c r="A20" s="135">
        <v>1</v>
      </c>
      <c r="B20" s="136" t="s">
        <v>410</v>
      </c>
      <c r="C20" s="147" t="s">
        <v>411</v>
      </c>
      <c r="D20" s="147" t="s">
        <v>412</v>
      </c>
      <c r="E20" s="147" t="s">
        <v>413</v>
      </c>
      <c r="F20" s="147" t="s">
        <v>414</v>
      </c>
      <c r="G20" s="147"/>
      <c r="H20" s="139">
        <v>97</v>
      </c>
      <c r="I20" s="139">
        <v>19</v>
      </c>
      <c r="J20" s="141">
        <v>90.6946</v>
      </c>
      <c r="K20" s="125">
        <v>97</v>
      </c>
      <c r="L20" s="125">
        <v>97</v>
      </c>
      <c r="M20" s="125">
        <v>97</v>
      </c>
      <c r="N20" s="125">
        <v>95</v>
      </c>
      <c r="O20" s="1"/>
      <c r="P20" s="1"/>
      <c r="Q20" s="1"/>
      <c r="R20" s="1"/>
      <c r="S20" s="1"/>
    </row>
    <row r="21" spans="1:19" ht="22.5">
      <c r="A21" s="135">
        <v>1</v>
      </c>
      <c r="B21" s="136" t="s">
        <v>415</v>
      </c>
      <c r="C21" s="147" t="s">
        <v>416</v>
      </c>
      <c r="D21" s="147" t="s">
        <v>420</v>
      </c>
      <c r="E21" s="147" t="s">
        <v>413</v>
      </c>
      <c r="F21" s="147" t="s">
        <v>421</v>
      </c>
      <c r="G21" s="147"/>
      <c r="H21" s="139">
        <v>79</v>
      </c>
      <c r="I21" s="139">
        <v>20</v>
      </c>
      <c r="J21" s="141">
        <v>80.3661</v>
      </c>
      <c r="K21" s="125">
        <v>79</v>
      </c>
      <c r="L21" s="125">
        <v>79</v>
      </c>
      <c r="M21" s="125">
        <v>79</v>
      </c>
      <c r="N21" s="125">
        <v>78</v>
      </c>
      <c r="O21" s="1"/>
      <c r="P21" s="1"/>
      <c r="Q21" s="1"/>
      <c r="R21" s="1"/>
      <c r="S21" s="1"/>
    </row>
    <row r="22" spans="1:19" ht="19.5">
      <c r="A22" s="135">
        <v>1</v>
      </c>
      <c r="B22" s="136" t="s">
        <v>95</v>
      </c>
      <c r="C22" s="147" t="s">
        <v>400</v>
      </c>
      <c r="D22" s="147" t="s">
        <v>422</v>
      </c>
      <c r="E22" s="147" t="s">
        <v>402</v>
      </c>
      <c r="F22" s="147" t="s">
        <v>423</v>
      </c>
      <c r="G22" s="147"/>
      <c r="H22" s="139">
        <v>262</v>
      </c>
      <c r="I22" s="139">
        <v>52</v>
      </c>
      <c r="J22" s="141">
        <v>88.9132</v>
      </c>
      <c r="K22" s="125">
        <v>262</v>
      </c>
      <c r="L22" s="125">
        <v>262</v>
      </c>
      <c r="M22" s="125">
        <v>267</v>
      </c>
      <c r="N22" s="125">
        <v>268</v>
      </c>
      <c r="O22" s="1"/>
      <c r="P22" s="1"/>
      <c r="Q22" s="1"/>
      <c r="R22" s="1"/>
      <c r="S22" s="1"/>
    </row>
    <row r="23" spans="1:19" ht="12.75">
      <c r="A23" s="135">
        <v>1</v>
      </c>
      <c r="B23" s="136" t="s">
        <v>424</v>
      </c>
      <c r="C23" s="147" t="s">
        <v>400</v>
      </c>
      <c r="D23" s="147" t="s">
        <v>425</v>
      </c>
      <c r="E23" s="147" t="s">
        <v>402</v>
      </c>
      <c r="F23" s="147" t="s">
        <v>426</v>
      </c>
      <c r="G23" s="147"/>
      <c r="H23" s="139">
        <v>135</v>
      </c>
      <c r="I23" s="139">
        <v>41</v>
      </c>
      <c r="J23" s="141">
        <v>189.475</v>
      </c>
      <c r="K23" s="125">
        <v>135</v>
      </c>
      <c r="L23" s="125">
        <v>135</v>
      </c>
      <c r="M23" s="125">
        <v>137</v>
      </c>
      <c r="N23" s="125">
        <v>137</v>
      </c>
      <c r="O23" s="1"/>
      <c r="P23" s="1"/>
      <c r="Q23" s="1"/>
      <c r="R23" s="1"/>
      <c r="S23" s="1"/>
    </row>
    <row r="24" spans="1:19" ht="42">
      <c r="A24" s="135">
        <v>1</v>
      </c>
      <c r="B24" s="136" t="s">
        <v>108</v>
      </c>
      <c r="C24" s="147" t="s">
        <v>1641</v>
      </c>
      <c r="D24" s="147"/>
      <c r="E24" s="147" t="s">
        <v>402</v>
      </c>
      <c r="F24" s="206" t="s">
        <v>1726</v>
      </c>
      <c r="G24" s="147"/>
      <c r="H24" s="139">
        <v>975</v>
      </c>
      <c r="I24" s="139">
        <v>190</v>
      </c>
      <c r="J24" s="141">
        <v>36.4003</v>
      </c>
      <c r="K24" s="125">
        <v>975</v>
      </c>
      <c r="L24" s="125">
        <v>975</v>
      </c>
      <c r="M24" s="125">
        <v>989</v>
      </c>
      <c r="N24" s="125">
        <v>989</v>
      </c>
      <c r="O24" s="1"/>
      <c r="P24" s="1"/>
      <c r="Q24" s="1"/>
      <c r="R24" s="1"/>
      <c r="S24" s="1"/>
    </row>
    <row r="25" spans="1:19" ht="22.5">
      <c r="A25" s="135">
        <v>1</v>
      </c>
      <c r="B25" s="136" t="s">
        <v>19</v>
      </c>
      <c r="C25" s="147" t="s">
        <v>17</v>
      </c>
      <c r="D25" s="147" t="s">
        <v>18</v>
      </c>
      <c r="E25" s="147" t="s">
        <v>674</v>
      </c>
      <c r="F25" s="147" t="s">
        <v>5</v>
      </c>
      <c r="G25" s="147"/>
      <c r="H25" s="139">
        <v>215</v>
      </c>
      <c r="I25" s="139">
        <v>44</v>
      </c>
      <c r="J25" s="141">
        <v>108.5642</v>
      </c>
      <c r="K25" s="125"/>
      <c r="L25" s="125">
        <v>215</v>
      </c>
      <c r="M25" s="125">
        <v>215</v>
      </c>
      <c r="N25" s="125">
        <v>215</v>
      </c>
      <c r="O25" s="1"/>
      <c r="P25" s="1"/>
      <c r="Q25" s="1"/>
      <c r="R25" s="1"/>
      <c r="S25" s="1"/>
    </row>
    <row r="26" spans="1:19" ht="12.75">
      <c r="A26" s="135">
        <v>1</v>
      </c>
      <c r="B26" s="136" t="s">
        <v>1881</v>
      </c>
      <c r="C26" s="147" t="s">
        <v>1882</v>
      </c>
      <c r="D26" s="147"/>
      <c r="E26" s="147" t="s">
        <v>674</v>
      </c>
      <c r="F26" s="147" t="s">
        <v>62</v>
      </c>
      <c r="G26" s="147"/>
      <c r="H26" s="139">
        <v>97</v>
      </c>
      <c r="I26" s="139">
        <v>17</v>
      </c>
      <c r="J26" s="141">
        <v>60.8199</v>
      </c>
      <c r="K26" s="125"/>
      <c r="L26" s="125"/>
      <c r="M26" s="125"/>
      <c r="N26" s="125">
        <v>97</v>
      </c>
      <c r="O26" s="1"/>
      <c r="P26" s="1"/>
      <c r="Q26" s="1"/>
      <c r="R26" s="1"/>
      <c r="S26" s="1"/>
    </row>
    <row r="27" spans="1:19" ht="22.5">
      <c r="A27" s="135">
        <v>1</v>
      </c>
      <c r="B27" s="136" t="s">
        <v>1883</v>
      </c>
      <c r="C27" s="147" t="s">
        <v>1884</v>
      </c>
      <c r="D27" s="147"/>
      <c r="E27" s="147" t="s">
        <v>674</v>
      </c>
      <c r="F27" s="147" t="s">
        <v>63</v>
      </c>
      <c r="G27" s="147"/>
      <c r="H27" s="139">
        <v>130</v>
      </c>
      <c r="I27" s="139">
        <v>28</v>
      </c>
      <c r="J27" s="141">
        <v>374.794</v>
      </c>
      <c r="K27" s="125"/>
      <c r="L27" s="125"/>
      <c r="M27" s="125"/>
      <c r="N27" s="125">
        <v>130</v>
      </c>
      <c r="O27" s="1"/>
      <c r="P27" s="1"/>
      <c r="Q27" s="1"/>
      <c r="R27" s="1"/>
      <c r="S27" s="1"/>
    </row>
    <row r="28" spans="1:19" ht="12.75">
      <c r="A28" s="135">
        <v>1</v>
      </c>
      <c r="B28" s="136" t="s">
        <v>1181</v>
      </c>
      <c r="C28" s="147" t="s">
        <v>389</v>
      </c>
      <c r="D28" s="147"/>
      <c r="E28" s="147" t="s">
        <v>386</v>
      </c>
      <c r="F28" s="147" t="s">
        <v>584</v>
      </c>
      <c r="G28" s="147"/>
      <c r="H28" s="139">
        <v>62</v>
      </c>
      <c r="I28" s="139">
        <v>13</v>
      </c>
      <c r="J28" s="141">
        <v>459.733</v>
      </c>
      <c r="K28" s="125"/>
      <c r="L28" s="125"/>
      <c r="M28" s="125"/>
      <c r="N28" s="125">
        <v>62</v>
      </c>
      <c r="O28" s="1"/>
      <c r="P28" s="1"/>
      <c r="Q28" s="1"/>
      <c r="R28" s="1"/>
      <c r="S28" s="1"/>
    </row>
    <row r="29" spans="1:19" ht="33.75">
      <c r="A29" s="249">
        <v>1</v>
      </c>
      <c r="B29" s="250" t="s">
        <v>1257</v>
      </c>
      <c r="C29" s="260" t="s">
        <v>1259</v>
      </c>
      <c r="D29" s="260"/>
      <c r="E29" s="260" t="s">
        <v>402</v>
      </c>
      <c r="F29" s="260" t="s">
        <v>1258</v>
      </c>
      <c r="G29" s="260"/>
      <c r="H29" s="253">
        <v>66</v>
      </c>
      <c r="I29" s="253">
        <v>21</v>
      </c>
      <c r="J29" s="254">
        <v>2703.6676</v>
      </c>
      <c r="K29" s="247"/>
      <c r="L29" s="247"/>
      <c r="M29" s="247"/>
      <c r="N29" s="247"/>
      <c r="O29" s="1"/>
      <c r="P29" s="1"/>
      <c r="Q29" s="1"/>
      <c r="R29" s="1"/>
      <c r="S29" s="1"/>
    </row>
    <row r="30" spans="1:19" ht="33.75">
      <c r="A30" s="249">
        <v>1</v>
      </c>
      <c r="B30" s="250" t="s">
        <v>2038</v>
      </c>
      <c r="C30" s="260" t="s">
        <v>479</v>
      </c>
      <c r="D30" s="260"/>
      <c r="E30" s="260" t="s">
        <v>1019</v>
      </c>
      <c r="F30" s="260" t="s">
        <v>1020</v>
      </c>
      <c r="G30" s="260"/>
      <c r="H30" s="253">
        <v>351</v>
      </c>
      <c r="I30" s="253">
        <v>77</v>
      </c>
      <c r="J30" s="254">
        <v>781.1216</v>
      </c>
      <c r="K30" s="247"/>
      <c r="L30" s="247"/>
      <c r="M30" s="247"/>
      <c r="N30" s="247"/>
      <c r="O30" s="1"/>
      <c r="P30" s="1"/>
      <c r="Q30" s="1"/>
      <c r="R30" s="1"/>
      <c r="S30" s="1"/>
    </row>
    <row r="31" spans="1:19" ht="12.75">
      <c r="A31" s="169"/>
      <c r="B31" s="171"/>
      <c r="C31" s="171"/>
      <c r="D31" s="171"/>
      <c r="E31" s="171"/>
      <c r="F31" s="171"/>
      <c r="G31" s="171"/>
      <c r="H31" s="155"/>
      <c r="I31" s="155"/>
      <c r="J31" s="173"/>
      <c r="K31" s="172"/>
      <c r="L31" s="172"/>
      <c r="M31" s="172"/>
      <c r="N31" s="172"/>
      <c r="O31" s="1"/>
      <c r="P31" s="1"/>
      <c r="Q31" s="1"/>
      <c r="R31" s="1"/>
      <c r="S31" s="1"/>
    </row>
    <row r="32" spans="1:19" ht="12.75">
      <c r="A32" s="92">
        <f>SUM(A8:A31)</f>
        <v>23</v>
      </c>
      <c r="B32" s="92"/>
      <c r="C32" s="92"/>
      <c r="D32" s="92"/>
      <c r="E32" s="92"/>
      <c r="F32" s="92"/>
      <c r="G32" s="92"/>
      <c r="H32" s="93">
        <f aca="true" t="shared" si="0" ref="H32:N32">SUM(H8:H31)</f>
        <v>6441</v>
      </c>
      <c r="I32" s="94">
        <f t="shared" si="0"/>
        <v>1406</v>
      </c>
      <c r="J32" s="95">
        <f t="shared" si="0"/>
        <v>40740.46050000001</v>
      </c>
      <c r="K32" s="121">
        <f t="shared" si="0"/>
        <v>5771</v>
      </c>
      <c r="L32" s="121">
        <f t="shared" si="0"/>
        <v>5986</v>
      </c>
      <c r="M32" s="121">
        <f t="shared" si="0"/>
        <v>6026</v>
      </c>
      <c r="N32" s="121">
        <f t="shared" si="0"/>
        <v>6296</v>
      </c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1"/>
      <c r="K33" s="11"/>
      <c r="L33" s="1"/>
      <c r="M33" s="1"/>
      <c r="N33" s="1"/>
      <c r="O33" s="1"/>
      <c r="P33" s="1"/>
      <c r="Q33" s="1"/>
      <c r="R33" s="1"/>
      <c r="S33" s="1"/>
    </row>
    <row r="34" spans="1:19" ht="12.75">
      <c r="A34" s="81" t="s">
        <v>643</v>
      </c>
      <c r="B34" s="6"/>
      <c r="C34" s="1"/>
      <c r="D34" s="1"/>
      <c r="E34" s="1"/>
      <c r="F34" s="1"/>
      <c r="G34" s="1"/>
      <c r="H34" s="1"/>
      <c r="I34" s="1"/>
      <c r="J34" s="11"/>
      <c r="K34" s="1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6" t="s">
        <v>394</v>
      </c>
      <c r="C35" s="20"/>
      <c r="D35" s="1"/>
      <c r="E35" s="1"/>
      <c r="F35" s="1"/>
      <c r="G35" s="1"/>
      <c r="H35" s="1"/>
      <c r="I35" s="1"/>
      <c r="J35" s="11"/>
      <c r="K35" s="11"/>
      <c r="L35" s="20">
        <v>795</v>
      </c>
      <c r="M35" s="20">
        <v>795</v>
      </c>
      <c r="N35" s="20">
        <v>781</v>
      </c>
      <c r="O35" s="1"/>
      <c r="P35" s="1"/>
      <c r="Q35" s="1"/>
      <c r="R35" s="1"/>
      <c r="S35" s="1"/>
    </row>
    <row r="36" spans="1:19" ht="12.75">
      <c r="A36" s="1"/>
      <c r="B36" s="6" t="s">
        <v>1520</v>
      </c>
      <c r="C36" s="20"/>
      <c r="D36" s="1"/>
      <c r="E36" s="1"/>
      <c r="F36" s="1"/>
      <c r="G36" s="1"/>
      <c r="H36" s="1"/>
      <c r="I36" s="1"/>
      <c r="J36" s="11"/>
      <c r="K36" s="11"/>
      <c r="L36" s="20">
        <v>868</v>
      </c>
      <c r="M36" s="20">
        <v>868</v>
      </c>
      <c r="N36" s="20">
        <v>864</v>
      </c>
      <c r="O36" s="1"/>
      <c r="P36" s="1"/>
      <c r="Q36" s="1"/>
      <c r="R36" s="1"/>
      <c r="S36" s="1"/>
    </row>
    <row r="37" spans="1:19" ht="12.75">
      <c r="A37" s="6" t="s">
        <v>1810</v>
      </c>
      <c r="B37" s="6"/>
      <c r="C37" s="1"/>
      <c r="D37" s="1"/>
      <c r="E37" s="1"/>
      <c r="F37" s="1"/>
      <c r="G37" s="1"/>
      <c r="H37" s="1"/>
      <c r="I37" s="1"/>
      <c r="J37" s="11"/>
      <c r="K37" s="11"/>
      <c r="L37" s="1"/>
      <c r="M37" s="20">
        <v>74</v>
      </c>
      <c r="N37" s="20">
        <v>74</v>
      </c>
      <c r="O37" s="1"/>
      <c r="P37" s="1"/>
      <c r="Q37" s="1"/>
      <c r="R37" s="1"/>
      <c r="S37" s="1"/>
    </row>
    <row r="38" spans="1:19" ht="12.75">
      <c r="A38" s="6" t="s">
        <v>1811</v>
      </c>
      <c r="B38" s="1"/>
      <c r="C38" s="1"/>
      <c r="D38" s="1"/>
      <c r="E38" s="1"/>
      <c r="F38" s="1"/>
      <c r="G38" s="1"/>
      <c r="H38" s="1"/>
      <c r="I38" s="1"/>
      <c r="J38" s="11"/>
      <c r="K38" s="11"/>
      <c r="L38" s="1"/>
      <c r="M38" s="1"/>
      <c r="N38" s="20">
        <v>401</v>
      </c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1"/>
      <c r="K39" s="11"/>
      <c r="L39" s="1"/>
      <c r="M39" s="119">
        <f>M32+M37</f>
        <v>6100</v>
      </c>
      <c r="N39" s="119">
        <f>N32+N37</f>
        <v>6370</v>
      </c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1"/>
      <c r="K40" s="11"/>
      <c r="L40" s="1"/>
      <c r="M40" s="1"/>
      <c r="N40" s="1"/>
      <c r="O40" s="1"/>
      <c r="P40" s="1"/>
      <c r="Q40" s="1"/>
      <c r="R40" s="1"/>
      <c r="S40" s="1"/>
    </row>
    <row r="41" spans="1:19" ht="12.75">
      <c r="A41" s="6" t="s">
        <v>1664</v>
      </c>
      <c r="B41" s="1"/>
      <c r="C41" s="1"/>
      <c r="D41" s="1"/>
      <c r="E41" s="1"/>
      <c r="F41" s="1"/>
      <c r="G41" s="1"/>
      <c r="H41" s="1"/>
      <c r="I41" s="1"/>
      <c r="J41" s="11"/>
      <c r="K41" s="1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1"/>
      <c r="K42" s="11"/>
      <c r="L42" s="1"/>
      <c r="M42" s="1"/>
      <c r="N42" s="1"/>
      <c r="O42" s="1"/>
      <c r="P42" s="1"/>
      <c r="Q42" s="1"/>
      <c r="R42" s="1"/>
      <c r="S42" s="1"/>
    </row>
    <row r="43" spans="1:19" ht="12.75">
      <c r="A43" s="1">
        <v>1</v>
      </c>
      <c r="B43" s="6" t="s">
        <v>1779</v>
      </c>
      <c r="C43" s="1" t="s">
        <v>389</v>
      </c>
      <c r="D43" s="1"/>
      <c r="E43" s="1" t="s">
        <v>674</v>
      </c>
      <c r="F43" s="1" t="s">
        <v>1111</v>
      </c>
      <c r="G43" s="1"/>
      <c r="H43" s="1"/>
      <c r="I43" s="1"/>
      <c r="J43" s="11"/>
      <c r="K43" s="11"/>
      <c r="L43" s="1"/>
      <c r="M43" s="1"/>
      <c r="N43" s="1"/>
      <c r="O43" s="1"/>
      <c r="P43" s="1"/>
      <c r="Q43" s="1"/>
      <c r="R43" s="1"/>
      <c r="S43" s="1"/>
    </row>
    <row r="44" spans="1:19" ht="12.75">
      <c r="A44" s="1">
        <v>1</v>
      </c>
      <c r="B44" s="6" t="s">
        <v>1008</v>
      </c>
      <c r="C44" s="1" t="s">
        <v>389</v>
      </c>
      <c r="D44" s="1"/>
      <c r="E44" s="6" t="s">
        <v>382</v>
      </c>
      <c r="F44" s="1" t="s">
        <v>1111</v>
      </c>
      <c r="G44" s="1"/>
      <c r="H44" s="1"/>
      <c r="I44" s="1"/>
      <c r="J44" s="11"/>
      <c r="K44" s="11"/>
      <c r="L44" s="1"/>
      <c r="M44" s="1"/>
      <c r="N44" s="1"/>
      <c r="O44" s="1"/>
      <c r="P44" s="1"/>
      <c r="Q44" s="1"/>
      <c r="R44" s="1"/>
      <c r="S44" s="1"/>
    </row>
    <row r="45" spans="1:19" ht="56.25">
      <c r="A45" s="1">
        <v>1</v>
      </c>
      <c r="B45" s="1" t="s">
        <v>1302</v>
      </c>
      <c r="C45" s="6" t="s">
        <v>1303</v>
      </c>
      <c r="D45" s="1"/>
      <c r="E45" s="6" t="s">
        <v>1304</v>
      </c>
      <c r="F45" s="103" t="s">
        <v>141</v>
      </c>
      <c r="G45" s="1"/>
      <c r="H45" s="1"/>
      <c r="I45" s="1"/>
      <c r="J45" s="11"/>
      <c r="K45" s="11"/>
      <c r="L45" s="1"/>
      <c r="M45" s="1"/>
      <c r="N45" s="1"/>
      <c r="O45" s="1"/>
      <c r="P45" s="1"/>
      <c r="Q45" s="1"/>
      <c r="R45" s="1"/>
      <c r="S45" s="1"/>
    </row>
    <row r="46" spans="1:19" ht="45">
      <c r="A46" s="1">
        <v>1</v>
      </c>
      <c r="B46" s="6" t="s">
        <v>742</v>
      </c>
      <c r="C46" s="6" t="s">
        <v>743</v>
      </c>
      <c r="D46" s="1"/>
      <c r="E46" s="1" t="s">
        <v>674</v>
      </c>
      <c r="F46" s="103" t="s">
        <v>741</v>
      </c>
      <c r="G46" s="1"/>
      <c r="H46" s="1"/>
      <c r="I46" s="1"/>
      <c r="J46" s="11"/>
      <c r="K46" s="11"/>
      <c r="L46" s="1"/>
      <c r="M46" s="1"/>
      <c r="N46" s="1"/>
      <c r="O46" s="1"/>
      <c r="P46" s="1"/>
      <c r="Q46" s="1"/>
      <c r="R46" s="1"/>
      <c r="S46" s="1"/>
    </row>
    <row r="47" spans="1:19" ht="12.75">
      <c r="A47" s="1">
        <v>1</v>
      </c>
      <c r="B47" s="6" t="s">
        <v>133</v>
      </c>
      <c r="C47" s="1" t="s">
        <v>1543</v>
      </c>
      <c r="D47" s="1"/>
      <c r="E47" s="1"/>
      <c r="F47" s="1" t="s">
        <v>1110</v>
      </c>
      <c r="G47" s="1"/>
      <c r="H47" s="1"/>
      <c r="I47" s="1"/>
      <c r="J47" s="11"/>
      <c r="K47" s="11"/>
      <c r="L47" s="1"/>
      <c r="M47" s="1"/>
      <c r="N47" s="1"/>
      <c r="O47" s="1"/>
      <c r="P47" s="1"/>
      <c r="Q47" s="1"/>
      <c r="R47" s="1"/>
      <c r="S47" s="1"/>
    </row>
    <row r="48" spans="1:19" ht="12.75">
      <c r="A48" s="1">
        <v>1</v>
      </c>
      <c r="B48" s="6" t="s">
        <v>134</v>
      </c>
      <c r="C48" s="1" t="s">
        <v>1543</v>
      </c>
      <c r="D48" s="1"/>
      <c r="E48" s="1"/>
      <c r="F48" s="1" t="s">
        <v>1110</v>
      </c>
      <c r="G48" s="1"/>
      <c r="H48" s="1"/>
      <c r="I48" s="1"/>
      <c r="J48" s="11"/>
      <c r="K48" s="11"/>
      <c r="L48" s="1"/>
      <c r="M48" s="1"/>
      <c r="N48" s="1"/>
      <c r="O48" s="1"/>
      <c r="P48" s="1"/>
      <c r="Q48" s="1"/>
      <c r="R48" s="1"/>
      <c r="S48" s="1"/>
    </row>
    <row r="49" spans="1:19" ht="12.75">
      <c r="A49" s="1">
        <v>1</v>
      </c>
      <c r="B49" s="6" t="s">
        <v>135</v>
      </c>
      <c r="C49" s="1" t="s">
        <v>1543</v>
      </c>
      <c r="D49" s="1"/>
      <c r="E49" s="1"/>
      <c r="F49" s="1" t="s">
        <v>1110</v>
      </c>
      <c r="G49" s="1"/>
      <c r="H49" s="1"/>
      <c r="I49" s="1"/>
      <c r="J49" s="11"/>
      <c r="K49" s="11"/>
      <c r="L49" s="1"/>
      <c r="M49" s="1"/>
      <c r="N49" s="1"/>
      <c r="O49" s="1"/>
      <c r="P49" s="1"/>
      <c r="Q49" s="1"/>
      <c r="R49" s="1"/>
      <c r="S49" s="1"/>
    </row>
    <row r="50" spans="1:19" ht="12.75">
      <c r="A50" s="1">
        <v>1</v>
      </c>
      <c r="B50" s="6" t="s">
        <v>136</v>
      </c>
      <c r="C50" s="1" t="s">
        <v>1543</v>
      </c>
      <c r="D50" s="1"/>
      <c r="E50" s="1"/>
      <c r="F50" s="1" t="s">
        <v>1110</v>
      </c>
      <c r="G50" s="1"/>
      <c r="H50" s="1"/>
      <c r="I50" s="1"/>
      <c r="J50" s="11"/>
      <c r="K50" s="11"/>
      <c r="L50" s="1"/>
      <c r="M50" s="1"/>
      <c r="N50" s="1"/>
      <c r="O50" s="1"/>
      <c r="P50" s="1"/>
      <c r="Q50" s="1"/>
      <c r="R50" s="1"/>
      <c r="S50" s="1"/>
    </row>
    <row r="51" spans="1:19" ht="12.75">
      <c r="A51" s="1">
        <v>1</v>
      </c>
      <c r="B51" s="6" t="s">
        <v>137</v>
      </c>
      <c r="C51" s="1" t="s">
        <v>1543</v>
      </c>
      <c r="D51" s="1"/>
      <c r="E51" s="1"/>
      <c r="F51" s="1" t="s">
        <v>1110</v>
      </c>
      <c r="G51" s="1"/>
      <c r="H51" s="1"/>
      <c r="I51" s="1"/>
      <c r="J51" s="11"/>
      <c r="K51" s="11"/>
      <c r="L51" s="1"/>
      <c r="M51" s="1"/>
      <c r="N51" s="1"/>
      <c r="O51" s="1"/>
      <c r="P51" s="1"/>
      <c r="Q51" s="1"/>
      <c r="R51" s="1"/>
      <c r="S51" s="1"/>
    </row>
    <row r="52" spans="1:19" ht="12.75">
      <c r="A52" s="1">
        <v>1</v>
      </c>
      <c r="B52" s="6" t="s">
        <v>139</v>
      </c>
      <c r="C52" s="1" t="s">
        <v>1543</v>
      </c>
      <c r="D52" s="1"/>
      <c r="E52" s="1"/>
      <c r="F52" s="1" t="s">
        <v>1110</v>
      </c>
      <c r="G52" s="1"/>
      <c r="H52" s="1"/>
      <c r="I52" s="1"/>
      <c r="J52" s="11"/>
      <c r="K52" s="11"/>
      <c r="L52" s="1"/>
      <c r="M52" s="1"/>
      <c r="N52" s="1"/>
      <c r="O52" s="1"/>
      <c r="P52" s="1"/>
      <c r="Q52" s="1"/>
      <c r="R52" s="1"/>
      <c r="S52" s="1"/>
    </row>
    <row r="53" spans="1:19" ht="33.75">
      <c r="A53" s="1">
        <v>1</v>
      </c>
      <c r="B53" s="103" t="s">
        <v>138</v>
      </c>
      <c r="C53" s="1" t="s">
        <v>1543</v>
      </c>
      <c r="D53" s="1"/>
      <c r="E53" s="1"/>
      <c r="F53" s="1" t="s">
        <v>1112</v>
      </c>
      <c r="G53" s="1"/>
      <c r="H53" s="1"/>
      <c r="I53" s="1"/>
      <c r="J53" s="11"/>
      <c r="K53" s="11"/>
      <c r="L53" s="1"/>
      <c r="M53" s="1"/>
      <c r="N53" s="1"/>
      <c r="O53" s="1"/>
      <c r="P53" s="1"/>
      <c r="Q53" s="1"/>
      <c r="R53" s="1"/>
      <c r="S53" s="1"/>
    </row>
    <row r="54" spans="1:19" ht="56.25">
      <c r="A54" s="1">
        <v>1</v>
      </c>
      <c r="B54" s="6" t="s">
        <v>140</v>
      </c>
      <c r="C54" s="1" t="s">
        <v>416</v>
      </c>
      <c r="D54" s="1"/>
      <c r="E54" s="1"/>
      <c r="F54" s="103" t="s">
        <v>141</v>
      </c>
      <c r="G54" s="1"/>
      <c r="H54" s="1"/>
      <c r="I54" s="1"/>
      <c r="J54" s="11"/>
      <c r="K54" s="11"/>
      <c r="L54" s="1"/>
      <c r="M54" s="1"/>
      <c r="N54" s="1"/>
      <c r="O54" s="1"/>
      <c r="P54" s="1"/>
      <c r="Q54" s="1"/>
      <c r="R54" s="1"/>
      <c r="S54" s="1"/>
    </row>
    <row r="55" spans="1:19" ht="45">
      <c r="A55" s="1">
        <v>1</v>
      </c>
      <c r="B55" s="6" t="s">
        <v>142</v>
      </c>
      <c r="C55" s="1" t="s">
        <v>389</v>
      </c>
      <c r="D55" s="1"/>
      <c r="E55" s="1"/>
      <c r="F55" s="103" t="s">
        <v>741</v>
      </c>
      <c r="G55" s="1"/>
      <c r="H55" s="1"/>
      <c r="I55" s="1"/>
      <c r="J55" s="11"/>
      <c r="K55" s="11"/>
      <c r="L55" s="1"/>
      <c r="M55" s="1"/>
      <c r="N55" s="1"/>
      <c r="O55" s="1"/>
      <c r="P55" s="1"/>
      <c r="Q55" s="1"/>
      <c r="R55" s="1"/>
      <c r="S55" s="1"/>
    </row>
    <row r="56" spans="1:19" ht="56.25">
      <c r="A56" s="1">
        <v>1</v>
      </c>
      <c r="B56" s="6" t="s">
        <v>143</v>
      </c>
      <c r="C56" s="1" t="s">
        <v>144</v>
      </c>
      <c r="D56" s="1"/>
      <c r="E56" s="1"/>
      <c r="F56" s="103" t="s">
        <v>141</v>
      </c>
      <c r="G56" s="1"/>
      <c r="H56" s="1"/>
      <c r="I56" s="1"/>
      <c r="J56" s="11"/>
      <c r="K56" s="11"/>
      <c r="L56" s="1"/>
      <c r="M56" s="1"/>
      <c r="N56" s="1"/>
      <c r="O56" s="1"/>
      <c r="P56" s="1"/>
      <c r="Q56" s="1"/>
      <c r="R56" s="1"/>
      <c r="S56" s="1"/>
    </row>
    <row r="57" spans="1:19" ht="12.75">
      <c r="A57" s="1">
        <v>1</v>
      </c>
      <c r="B57" s="6" t="s">
        <v>2026</v>
      </c>
      <c r="C57" s="1" t="s">
        <v>389</v>
      </c>
      <c r="D57" s="1"/>
      <c r="E57" s="1"/>
      <c r="F57" s="1" t="s">
        <v>2027</v>
      </c>
      <c r="G57" s="1"/>
      <c r="H57" s="1"/>
      <c r="I57" s="1"/>
      <c r="J57" s="11"/>
      <c r="K57" s="11"/>
      <c r="L57" s="1"/>
      <c r="M57" s="1"/>
      <c r="N57" s="1"/>
      <c r="O57" s="1"/>
      <c r="P57" s="1"/>
      <c r="Q57" s="1"/>
      <c r="R57" s="1"/>
      <c r="S57" s="1"/>
    </row>
    <row r="58" spans="1:19" ht="12.75">
      <c r="A58" s="1">
        <v>1</v>
      </c>
      <c r="B58" s="6" t="s">
        <v>2028</v>
      </c>
      <c r="C58" s="1" t="s">
        <v>389</v>
      </c>
      <c r="D58" s="1"/>
      <c r="E58" s="1"/>
      <c r="F58" s="1" t="s">
        <v>2027</v>
      </c>
      <c r="G58" s="1"/>
      <c r="H58" s="1"/>
      <c r="I58" s="1"/>
      <c r="J58" s="11"/>
      <c r="K58" s="1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1"/>
      <c r="K59" s="1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1"/>
      <c r="K60" s="11"/>
      <c r="L60" s="1"/>
      <c r="M60" s="1"/>
      <c r="N60" s="1"/>
      <c r="O60" s="1"/>
      <c r="P60" s="1"/>
      <c r="Q60" s="1"/>
      <c r="R60" s="1"/>
      <c r="S60" s="1"/>
    </row>
  </sheetData>
  <sheetProtection/>
  <mergeCells count="7">
    <mergeCell ref="F6:G6"/>
    <mergeCell ref="H6:I6"/>
    <mergeCell ref="A1:M1"/>
    <mergeCell ref="A2:M2"/>
    <mergeCell ref="A3:M3"/>
    <mergeCell ref="A4:M4"/>
    <mergeCell ref="A5:M5"/>
  </mergeCells>
  <printOptions gridLines="1"/>
  <pageMargins left="0.4724409448818898" right="0.3937007874015748" top="0.7086614173228347" bottom="0.77" header="0.69" footer="0.29"/>
  <pageSetup horizontalDpi="300" verticalDpi="300" orientation="landscape" scale="80" r:id="rId1"/>
  <headerFooter alignWithMargins="0">
    <oddFooter>&amp;C&amp;"Arial,Negrita"ANEXO 2: RESGUARDOS CONSTITUIDOS POR EL INCORA&amp;R&amp;"Times New Roman,Normal"&amp;8&amp;F &amp;A</oddFooter>
  </headerFooter>
  <rowBreaks count="1" manualBreakCount="1">
    <brk id="32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E231"/>
  <sheetViews>
    <sheetView zoomScalePageLayoutView="0" workbookViewId="0" topLeftCell="A1">
      <selection activeCell="F23" sqref="F23"/>
    </sheetView>
  </sheetViews>
  <sheetFormatPr defaultColWidth="11.421875" defaultRowHeight="12.75"/>
  <cols>
    <col min="2" max="2" width="18.00390625" style="0" customWidth="1"/>
    <col min="3" max="3" width="13.421875" style="0" customWidth="1"/>
    <col min="4" max="4" width="9.7109375" style="0" hidden="1" customWidth="1"/>
    <col min="6" max="6" width="15.57421875" style="0" customWidth="1"/>
    <col min="8" max="8" width="9.00390625" style="0" customWidth="1"/>
    <col min="9" max="9" width="8.28125" style="0" customWidth="1"/>
    <col min="10" max="10" width="11.7109375" style="12" customWidth="1"/>
    <col min="11" max="11" width="8.57421875" style="12" bestFit="1" customWidth="1"/>
    <col min="12" max="15" width="8.421875" style="0" bestFit="1" customWidth="1"/>
    <col min="16" max="16" width="8.421875" style="0" customWidth="1"/>
  </cols>
  <sheetData>
    <row r="1" spans="1:109" ht="12.75">
      <c r="A1" s="412" t="s">
        <v>241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ht="12.75">
      <c r="A2" s="412" t="s">
        <v>242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ht="12.75">
      <c r="A3" s="412" t="s">
        <v>243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12.75">
      <c r="A4" s="407" t="s">
        <v>1676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09" ht="12.7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1:109" s="58" customFormat="1" ht="12.75">
      <c r="A6" s="53" t="s">
        <v>370</v>
      </c>
      <c r="B6" s="69" t="s">
        <v>371</v>
      </c>
      <c r="C6" s="55" t="s">
        <v>246</v>
      </c>
      <c r="D6" s="67" t="s">
        <v>247</v>
      </c>
      <c r="E6" s="55" t="s">
        <v>372</v>
      </c>
      <c r="F6" s="89" t="s">
        <v>249</v>
      </c>
      <c r="G6" s="77"/>
      <c r="H6" s="89" t="s">
        <v>373</v>
      </c>
      <c r="I6" s="97"/>
      <c r="J6" s="73" t="s">
        <v>374</v>
      </c>
      <c r="K6" s="73" t="s">
        <v>1553</v>
      </c>
      <c r="L6" s="73" t="s">
        <v>1553</v>
      </c>
      <c r="M6" s="73" t="s">
        <v>1553</v>
      </c>
      <c r="N6" s="73" t="s">
        <v>1553</v>
      </c>
      <c r="O6" s="73" t="s">
        <v>1553</v>
      </c>
      <c r="P6" s="73" t="s">
        <v>1553</v>
      </c>
      <c r="Q6" s="57"/>
      <c r="R6" s="57"/>
      <c r="S6" s="57"/>
      <c r="T6" s="57"/>
      <c r="U6" s="57"/>
      <c r="V6" s="57"/>
      <c r="W6" s="57"/>
      <c r="X6" s="57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</row>
    <row r="7" spans="1:109" s="58" customFormat="1" ht="12.75">
      <c r="A7" s="59"/>
      <c r="B7" s="96" t="s">
        <v>254</v>
      </c>
      <c r="C7" s="60"/>
      <c r="D7" s="68"/>
      <c r="E7" s="60" t="s">
        <v>375</v>
      </c>
      <c r="F7" s="70" t="s">
        <v>255</v>
      </c>
      <c r="G7" s="60" t="s">
        <v>250</v>
      </c>
      <c r="H7" s="60" t="s">
        <v>251</v>
      </c>
      <c r="I7" s="61" t="s">
        <v>252</v>
      </c>
      <c r="J7" s="74"/>
      <c r="K7" s="74" t="s">
        <v>1498</v>
      </c>
      <c r="L7" s="74" t="s">
        <v>2108</v>
      </c>
      <c r="M7" s="74" t="s">
        <v>1800</v>
      </c>
      <c r="N7" s="74" t="s">
        <v>120</v>
      </c>
      <c r="O7" s="74" t="s">
        <v>593</v>
      </c>
      <c r="P7" s="74" t="s">
        <v>721</v>
      </c>
      <c r="Q7" s="57"/>
      <c r="R7" s="57"/>
      <c r="S7" s="57"/>
      <c r="T7" s="57"/>
      <c r="U7" s="57"/>
      <c r="V7" s="57"/>
      <c r="W7" s="57"/>
      <c r="X7" s="57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</row>
    <row r="8" spans="1:109" ht="22.5">
      <c r="A8" s="310">
        <v>1</v>
      </c>
      <c r="B8" s="158" t="s">
        <v>1357</v>
      </c>
      <c r="C8" s="157" t="s">
        <v>376</v>
      </c>
      <c r="D8" s="157" t="s">
        <v>377</v>
      </c>
      <c r="E8" s="158" t="s">
        <v>1977</v>
      </c>
      <c r="F8" s="158" t="s">
        <v>1978</v>
      </c>
      <c r="G8" s="156"/>
      <c r="H8" s="207">
        <v>12000</v>
      </c>
      <c r="I8" s="207">
        <v>2000</v>
      </c>
      <c r="J8" s="179">
        <v>3375125</v>
      </c>
      <c r="K8" s="178">
        <f>3563+11836+1257</f>
        <v>16656</v>
      </c>
      <c r="L8" s="178">
        <f>3563+11836+1257</f>
        <v>16656</v>
      </c>
      <c r="M8" s="178">
        <v>16792</v>
      </c>
      <c r="N8" s="1">
        <v>17008</v>
      </c>
      <c r="O8" s="1">
        <v>17345</v>
      </c>
      <c r="P8" s="1">
        <v>17583</v>
      </c>
      <c r="Q8" s="1"/>
      <c r="R8" s="1"/>
      <c r="S8" s="1"/>
      <c r="T8" s="1"/>
      <c r="U8" s="1"/>
      <c r="V8" s="1"/>
      <c r="W8" s="1"/>
      <c r="X8" s="1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ht="12.75">
      <c r="A9" s="50"/>
      <c r="B9" s="128"/>
      <c r="C9" s="128"/>
      <c r="D9" s="128"/>
      <c r="E9" s="128"/>
      <c r="F9" s="184"/>
      <c r="G9" s="49"/>
      <c r="H9" s="208"/>
      <c r="I9" s="208"/>
      <c r="J9" s="182"/>
      <c r="K9" s="181"/>
      <c r="L9" s="181"/>
      <c r="M9" s="18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67.5">
      <c r="A10" s="50">
        <v>1</v>
      </c>
      <c r="B10" s="163" t="s">
        <v>110</v>
      </c>
      <c r="C10" s="163" t="s">
        <v>109</v>
      </c>
      <c r="D10" s="128" t="s">
        <v>378</v>
      </c>
      <c r="E10" s="163" t="s">
        <v>111</v>
      </c>
      <c r="F10" s="128" t="s">
        <v>379</v>
      </c>
      <c r="G10" s="49"/>
      <c r="H10" s="208">
        <v>935</v>
      </c>
      <c r="I10" s="208">
        <v>231</v>
      </c>
      <c r="J10" s="182">
        <v>264800</v>
      </c>
      <c r="K10" s="181">
        <v>935</v>
      </c>
      <c r="L10" s="181">
        <v>935</v>
      </c>
      <c r="M10" s="181">
        <v>548</v>
      </c>
      <c r="N10" s="1">
        <v>535</v>
      </c>
      <c r="O10" s="1">
        <v>545</v>
      </c>
      <c r="P10" s="1">
        <v>555</v>
      </c>
      <c r="Q10" s="1"/>
      <c r="R10" s="1"/>
      <c r="S10" s="1"/>
      <c r="T10" s="1"/>
      <c r="U10" s="1"/>
      <c r="V10" s="1"/>
      <c r="W10" s="1"/>
      <c r="X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109" ht="12.75">
      <c r="A11" s="50"/>
      <c r="B11" s="128"/>
      <c r="C11" s="128"/>
      <c r="D11" s="49"/>
      <c r="E11" s="128"/>
      <c r="F11" s="49"/>
      <c r="G11" s="49"/>
      <c r="H11" s="208"/>
      <c r="I11" s="208"/>
      <c r="J11" s="182"/>
      <c r="K11" s="181"/>
      <c r="L11" s="181"/>
      <c r="M11" s="18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</row>
    <row r="12" spans="1:109" ht="12.75">
      <c r="A12" s="49"/>
      <c r="B12" s="161"/>
      <c r="C12" s="128"/>
      <c r="D12" s="49"/>
      <c r="E12" s="128"/>
      <c r="F12" s="49"/>
      <c r="G12" s="49"/>
      <c r="H12" s="208"/>
      <c r="I12" s="208"/>
      <c r="J12" s="182"/>
      <c r="K12" s="181"/>
      <c r="L12" s="181"/>
      <c r="M12" s="18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12.75">
      <c r="A13" s="49"/>
      <c r="B13" s="128"/>
      <c r="C13" s="128"/>
      <c r="D13" s="49"/>
      <c r="E13" s="128"/>
      <c r="F13" s="49"/>
      <c r="G13" s="49"/>
      <c r="H13" s="208"/>
      <c r="I13" s="208"/>
      <c r="J13" s="182"/>
      <c r="K13" s="181"/>
      <c r="L13" s="181"/>
      <c r="M13" s="18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</row>
    <row r="14" spans="1:109" ht="12.75">
      <c r="A14" s="169"/>
      <c r="B14" s="169"/>
      <c r="C14" s="169"/>
      <c r="D14" s="169"/>
      <c r="E14" s="169"/>
      <c r="F14" s="169"/>
      <c r="G14" s="169"/>
      <c r="H14" s="209"/>
      <c r="I14" s="209"/>
      <c r="J14" s="198"/>
      <c r="K14" s="189"/>
      <c r="L14" s="189"/>
      <c r="M14" s="18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1:109" ht="12.75">
      <c r="A15" s="37"/>
      <c r="B15" s="33"/>
      <c r="C15" s="38"/>
      <c r="D15" s="38"/>
      <c r="E15" s="38"/>
      <c r="F15" s="38"/>
      <c r="G15" s="38"/>
      <c r="H15" s="39">
        <f aca="true" t="shared" si="0" ref="H15:P15">SUM(H8:H14)</f>
        <v>12935</v>
      </c>
      <c r="I15" s="39">
        <f t="shared" si="0"/>
        <v>2231</v>
      </c>
      <c r="J15" s="35">
        <f t="shared" si="0"/>
        <v>3639925</v>
      </c>
      <c r="K15" s="39">
        <f t="shared" si="0"/>
        <v>17591</v>
      </c>
      <c r="L15" s="39">
        <f t="shared" si="0"/>
        <v>17591</v>
      </c>
      <c r="M15" s="39">
        <f t="shared" si="0"/>
        <v>17340</v>
      </c>
      <c r="N15" s="39">
        <f t="shared" si="0"/>
        <v>17543</v>
      </c>
      <c r="O15" s="39">
        <f>SUM(O8:O14)</f>
        <v>17890</v>
      </c>
      <c r="P15" s="39">
        <f t="shared" si="0"/>
        <v>18138</v>
      </c>
      <c r="Q15" s="1"/>
      <c r="R15" s="1"/>
      <c r="S15" s="1"/>
      <c r="T15" s="1"/>
      <c r="U15" s="1"/>
      <c r="V15" s="1"/>
      <c r="W15" s="1"/>
      <c r="X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09" ht="12.75">
      <c r="A16" s="1"/>
      <c r="B16" s="1"/>
      <c r="C16" s="1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2.75">
      <c r="A17" s="81" t="s">
        <v>1611</v>
      </c>
      <c r="B17" s="6"/>
      <c r="C17" s="1"/>
      <c r="D17" s="1"/>
      <c r="E17" s="1"/>
      <c r="F17" s="1"/>
      <c r="G17" s="1"/>
      <c r="H17" s="1"/>
      <c r="I17" s="1"/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</row>
    <row r="18" spans="1:109" ht="12.75">
      <c r="A18" s="1"/>
      <c r="B18" s="6"/>
      <c r="C18" s="6" t="s">
        <v>1521</v>
      </c>
      <c r="D18" s="1"/>
      <c r="E18" s="1"/>
      <c r="F18" s="1"/>
      <c r="G18" s="1"/>
      <c r="H18" s="1"/>
      <c r="I18" s="1"/>
      <c r="J18" s="11"/>
      <c r="K18" s="11"/>
      <c r="L18" s="20">
        <v>3563</v>
      </c>
      <c r="M18" s="20">
        <v>1775</v>
      </c>
      <c r="N18" s="1">
        <v>1729</v>
      </c>
      <c r="O18" s="1">
        <v>1797</v>
      </c>
      <c r="P18" s="1">
        <v>1797</v>
      </c>
      <c r="Q18" s="1"/>
      <c r="R18" s="1"/>
      <c r="S18" s="1"/>
      <c r="T18" s="1"/>
      <c r="U18" s="1"/>
      <c r="V18" s="1"/>
      <c r="W18" s="1"/>
      <c r="X18" s="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109" ht="12.75">
      <c r="A19" s="1"/>
      <c r="B19" s="6"/>
      <c r="C19" s="6" t="s">
        <v>376</v>
      </c>
      <c r="D19" s="1"/>
      <c r="E19" s="1"/>
      <c r="F19" s="1"/>
      <c r="G19" s="1"/>
      <c r="H19" s="1"/>
      <c r="I19" s="1"/>
      <c r="J19" s="11"/>
      <c r="K19" s="11"/>
      <c r="L19" s="20">
        <v>11836</v>
      </c>
      <c r="M19" s="20">
        <v>13327</v>
      </c>
      <c r="N19" s="1">
        <v>13554</v>
      </c>
      <c r="O19" s="1">
        <v>13790</v>
      </c>
      <c r="P19" s="1">
        <v>13994</v>
      </c>
      <c r="Q19" s="1"/>
      <c r="R19" s="1"/>
      <c r="S19" s="1"/>
      <c r="T19" s="1"/>
      <c r="U19" s="1"/>
      <c r="V19" s="1"/>
      <c r="W19" s="1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</row>
    <row r="20" spans="1:109" ht="12.75">
      <c r="A20" s="1"/>
      <c r="B20" s="6"/>
      <c r="C20" s="6" t="s">
        <v>1522</v>
      </c>
      <c r="D20" s="1"/>
      <c r="E20" s="1"/>
      <c r="F20" s="1"/>
      <c r="G20" s="1"/>
      <c r="H20" s="1"/>
      <c r="I20" s="1"/>
      <c r="J20" s="11"/>
      <c r="K20" s="11"/>
      <c r="L20" s="20">
        <v>1257</v>
      </c>
      <c r="M20" s="20">
        <v>1690</v>
      </c>
      <c r="N20" s="1">
        <v>1725</v>
      </c>
      <c r="O20" s="1">
        <v>1758</v>
      </c>
      <c r="P20" s="1">
        <v>1792</v>
      </c>
      <c r="Q20" s="1"/>
      <c r="R20" s="1"/>
      <c r="S20" s="1"/>
      <c r="T20" s="1"/>
      <c r="U20" s="1"/>
      <c r="V20" s="1"/>
      <c r="W20" s="1"/>
      <c r="X20" s="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</row>
    <row r="21" spans="1:109" ht="12.75">
      <c r="A21" s="1"/>
      <c r="B21" s="1"/>
      <c r="C21" s="51"/>
      <c r="D21" s="1"/>
      <c r="E21" s="1"/>
      <c r="F21" s="1"/>
      <c r="G21" s="1"/>
      <c r="H21" s="1"/>
      <c r="I21" s="1"/>
      <c r="J21" s="11"/>
      <c r="K21" s="11"/>
      <c r="L21" s="51">
        <f>SUM(L18:L20)</f>
        <v>16656</v>
      </c>
      <c r="M21" s="51">
        <f>SUM(M18:M20)</f>
        <v>16792</v>
      </c>
      <c r="N21" s="51">
        <f>SUM(N18:N20)</f>
        <v>17008</v>
      </c>
      <c r="O21" s="51">
        <f>SUM(O18:O20)</f>
        <v>17345</v>
      </c>
      <c r="P21" s="51">
        <f>SUM(P18:P20)</f>
        <v>17583</v>
      </c>
      <c r="Q21" s="1"/>
      <c r="R21" s="1"/>
      <c r="S21" s="1"/>
      <c r="T21" s="1"/>
      <c r="U21" s="1"/>
      <c r="V21" s="1"/>
      <c r="W21" s="1"/>
      <c r="X21" s="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09" ht="12.75">
      <c r="A22" s="81" t="s">
        <v>1612</v>
      </c>
      <c r="B22" s="6"/>
      <c r="C22" s="1"/>
      <c r="D22" s="1"/>
      <c r="E22" s="1"/>
      <c r="F22" s="1"/>
      <c r="G22" s="1"/>
      <c r="H22" s="1"/>
      <c r="I22" s="1"/>
      <c r="J22" s="11"/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ht="12.75">
      <c r="A23" s="1"/>
      <c r="B23" s="1"/>
      <c r="C23" s="6" t="s">
        <v>1358</v>
      </c>
      <c r="D23" s="1"/>
      <c r="E23" s="1"/>
      <c r="F23" s="1"/>
      <c r="G23" s="1"/>
      <c r="H23" s="1"/>
      <c r="I23" s="1"/>
      <c r="J23" s="11"/>
      <c r="K23" s="11"/>
      <c r="L23" s="1"/>
      <c r="M23" s="20">
        <v>428</v>
      </c>
      <c r="N23" s="1">
        <v>438</v>
      </c>
      <c r="O23" s="1">
        <v>447</v>
      </c>
      <c r="P23" s="1">
        <v>457</v>
      </c>
      <c r="Q23" s="1"/>
      <c r="R23" s="1"/>
      <c r="S23" s="1"/>
      <c r="T23" s="1"/>
      <c r="U23" s="1"/>
      <c r="V23" s="1"/>
      <c r="W23" s="1"/>
      <c r="X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109" ht="12.75">
      <c r="A24" s="1"/>
      <c r="B24" s="1"/>
      <c r="C24" s="1"/>
      <c r="D24" s="1"/>
      <c r="E24" s="1"/>
      <c r="F24" s="1"/>
      <c r="G24" s="1"/>
      <c r="H24" s="1"/>
      <c r="I24" s="1"/>
      <c r="J24" s="11"/>
      <c r="K24" s="11"/>
      <c r="L24" s="1"/>
      <c r="M24" s="2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ht="12.75">
      <c r="A25" s="6" t="s">
        <v>1359</v>
      </c>
      <c r="C25" s="1"/>
      <c r="D25" s="1"/>
      <c r="E25" s="1"/>
      <c r="F25" s="1"/>
      <c r="G25" s="1"/>
      <c r="H25" s="1"/>
      <c r="I25" s="1"/>
      <c r="J25" s="11"/>
      <c r="K25" s="11"/>
      <c r="L25" s="1"/>
      <c r="M25" s="2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</row>
    <row r="26" spans="1:109" ht="12.75">
      <c r="A26" s="1"/>
      <c r="B26" s="1"/>
      <c r="C26" s="6" t="s">
        <v>1360</v>
      </c>
      <c r="D26" s="1"/>
      <c r="E26" s="1"/>
      <c r="F26" s="1"/>
      <c r="G26" s="1"/>
      <c r="H26" s="1"/>
      <c r="I26" s="1"/>
      <c r="J26" s="11"/>
      <c r="K26" s="11"/>
      <c r="L26" s="1"/>
      <c r="M26" s="20">
        <v>205</v>
      </c>
      <c r="N26" s="1">
        <v>209</v>
      </c>
      <c r="O26" s="1">
        <v>212</v>
      </c>
      <c r="P26" s="1">
        <v>216</v>
      </c>
      <c r="Q26" s="1"/>
      <c r="R26" s="1"/>
      <c r="S26" s="1"/>
      <c r="T26" s="1"/>
      <c r="U26" s="1"/>
      <c r="V26" s="1"/>
      <c r="W26" s="1"/>
      <c r="X26" s="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</row>
    <row r="27" spans="1:109" ht="12.75">
      <c r="A27" s="1"/>
      <c r="B27" s="1"/>
      <c r="C27" s="1"/>
      <c r="D27" s="1"/>
      <c r="E27" s="1"/>
      <c r="F27" s="1"/>
      <c r="G27" s="1"/>
      <c r="H27" s="1"/>
      <c r="I27" s="1"/>
      <c r="J27" s="11"/>
      <c r="K27" s="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2.75">
      <c r="A28" s="1"/>
      <c r="B28" s="1"/>
      <c r="C28" s="1"/>
      <c r="D28" s="1"/>
      <c r="E28" s="1"/>
      <c r="F28" s="1"/>
      <c r="G28" s="1"/>
      <c r="H28" s="1"/>
      <c r="I28" s="1"/>
      <c r="J28" s="11"/>
      <c r="K28" s="11"/>
      <c r="L28" s="1"/>
      <c r="M28" s="241">
        <f>M15+M26</f>
        <v>17545</v>
      </c>
      <c r="N28" s="241">
        <f>N15+N26</f>
        <v>17752</v>
      </c>
      <c r="O28" s="241">
        <f>O15+O26</f>
        <v>18102</v>
      </c>
      <c r="P28" s="241">
        <f>P15+P26</f>
        <v>18354</v>
      </c>
      <c r="Q28" s="1"/>
      <c r="R28" s="1"/>
      <c r="S28" s="1"/>
      <c r="T28" s="1"/>
      <c r="U28" s="1"/>
      <c r="V28" s="1"/>
      <c r="W28" s="1"/>
      <c r="X28" s="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</row>
    <row r="29" spans="1:109" ht="12.75">
      <c r="A29" s="1"/>
      <c r="B29" s="1"/>
      <c r="C29" s="1"/>
      <c r="D29" s="1"/>
      <c r="E29" s="1"/>
      <c r="F29" s="1"/>
      <c r="G29" s="1"/>
      <c r="H29" s="1"/>
      <c r="I29" s="1"/>
      <c r="J29" s="11"/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</row>
    <row r="30" spans="1:109" ht="12.75">
      <c r="A30" s="1"/>
      <c r="B30" s="1"/>
      <c r="C30" s="1"/>
      <c r="D30" s="1"/>
      <c r="E30" s="1"/>
      <c r="F30" s="1"/>
      <c r="G30" s="1"/>
      <c r="H30" s="1"/>
      <c r="I30" s="1"/>
      <c r="J30" s="1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109" ht="12.75">
      <c r="A31" s="1"/>
      <c r="B31" s="1"/>
      <c r="C31" s="1"/>
      <c r="D31" s="1"/>
      <c r="E31" s="1"/>
      <c r="F31" s="1"/>
      <c r="G31" s="1"/>
      <c r="H31" s="1"/>
      <c r="I31" s="1"/>
      <c r="J31" s="11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</row>
    <row r="32" spans="1:109" ht="12.75">
      <c r="A32" s="1"/>
      <c r="B32" s="1"/>
      <c r="C32" s="1"/>
      <c r="D32" s="1"/>
      <c r="E32" s="1"/>
      <c r="F32" s="1"/>
      <c r="G32" s="1"/>
      <c r="H32" s="1"/>
      <c r="I32" s="1"/>
      <c r="J32" s="11"/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</row>
    <row r="33" spans="1:109" ht="12.75">
      <c r="A33" s="1"/>
      <c r="B33" s="1"/>
      <c r="C33" s="1"/>
      <c r="D33" s="1"/>
      <c r="E33" s="1"/>
      <c r="F33" s="1"/>
      <c r="G33" s="1"/>
      <c r="H33" s="1"/>
      <c r="I33" s="1"/>
      <c r="J33" s="11"/>
      <c r="K33" s="1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2.75">
      <c r="A34" s="1"/>
      <c r="B34" s="1"/>
      <c r="C34" s="1"/>
      <c r="D34" s="1"/>
      <c r="E34" s="1"/>
      <c r="F34" s="1"/>
      <c r="G34" s="1"/>
      <c r="H34" s="1"/>
      <c r="I34" s="1"/>
      <c r="J34" s="11"/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</row>
    <row r="35" spans="1:109" ht="12.75">
      <c r="A35" s="1"/>
      <c r="B35" s="1"/>
      <c r="C35" s="1"/>
      <c r="D35" s="1"/>
      <c r="E35" s="1"/>
      <c r="F35" s="1"/>
      <c r="G35" s="1"/>
      <c r="H35" s="1"/>
      <c r="I35" s="1"/>
      <c r="J35" s="1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</row>
    <row r="36" spans="1:109" ht="12.75">
      <c r="A36" s="1"/>
      <c r="B36" s="1"/>
      <c r="C36" s="1"/>
      <c r="D36" s="1"/>
      <c r="E36" s="1"/>
      <c r="F36" s="1"/>
      <c r="G36" s="1"/>
      <c r="H36" s="1"/>
      <c r="I36" s="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</row>
    <row r="37" spans="1:109" ht="12.75">
      <c r="A37" s="1"/>
      <c r="B37" s="1"/>
      <c r="C37" s="1"/>
      <c r="D37" s="1"/>
      <c r="E37" s="1"/>
      <c r="F37" s="1"/>
      <c r="G37" s="1"/>
      <c r="H37" s="1"/>
      <c r="I37" s="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</row>
    <row r="38" spans="1:109" ht="12.75">
      <c r="A38" s="1"/>
      <c r="B38" s="1"/>
      <c r="C38" s="1"/>
      <c r="D38" s="1"/>
      <c r="E38" s="1"/>
      <c r="F38" s="1"/>
      <c r="G38" s="1"/>
      <c r="H38" s="1"/>
      <c r="I38" s="1"/>
      <c r="J38" s="11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</row>
    <row r="39" spans="1:109" ht="12.75">
      <c r="A39" s="1"/>
      <c r="B39" s="1"/>
      <c r="C39" s="1"/>
      <c r="D39" s="1"/>
      <c r="E39" s="1"/>
      <c r="F39" s="1"/>
      <c r="G39" s="1"/>
      <c r="H39" s="1"/>
      <c r="I39" s="1"/>
      <c r="J39" s="11"/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</row>
    <row r="40" spans="1:109" ht="12.75">
      <c r="A40" s="1"/>
      <c r="B40" s="1"/>
      <c r="C40" s="1"/>
      <c r="D40" s="1"/>
      <c r="E40" s="1"/>
      <c r="F40" s="1"/>
      <c r="G40" s="1"/>
      <c r="H40" s="1"/>
      <c r="I40" s="1"/>
      <c r="J40" s="11"/>
      <c r="K40" s="1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</row>
    <row r="41" spans="1:109" ht="12.75">
      <c r="A41" s="1"/>
      <c r="B41" s="1"/>
      <c r="C41" s="1"/>
      <c r="D41" s="1"/>
      <c r="E41" s="1"/>
      <c r="F41" s="1"/>
      <c r="G41" s="1"/>
      <c r="H41" s="1"/>
      <c r="I41" s="1"/>
      <c r="J41" s="11"/>
      <c r="K41" s="1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</row>
    <row r="42" spans="1:109" ht="12.75">
      <c r="A42" s="1"/>
      <c r="B42" s="1"/>
      <c r="C42" s="1"/>
      <c r="D42" s="1"/>
      <c r="E42" s="1"/>
      <c r="F42" s="1"/>
      <c r="G42" s="1"/>
      <c r="H42" s="1"/>
      <c r="I42" s="1"/>
      <c r="J42" s="11"/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</row>
    <row r="43" spans="1:109" ht="12.75">
      <c r="A43" s="1"/>
      <c r="B43" s="1"/>
      <c r="C43" s="1"/>
      <c r="D43" s="1"/>
      <c r="E43" s="1"/>
      <c r="F43" s="1"/>
      <c r="G43" s="1"/>
      <c r="H43" s="1"/>
      <c r="I43" s="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</row>
    <row r="44" spans="1:109" ht="12.75">
      <c r="A44" s="1"/>
      <c r="B44" s="1"/>
      <c r="C44" s="1"/>
      <c r="D44" s="1"/>
      <c r="E44" s="1"/>
      <c r="F44" s="1"/>
      <c r="G44" s="1"/>
      <c r="H44" s="1"/>
      <c r="I44" s="1"/>
      <c r="J44" s="11"/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</row>
    <row r="45" spans="1:109" ht="12.75">
      <c r="A45" s="1"/>
      <c r="B45" s="1"/>
      <c r="C45" s="1"/>
      <c r="D45" s="1"/>
      <c r="E45" s="1"/>
      <c r="F45" s="1"/>
      <c r="G45" s="1"/>
      <c r="H45" s="1"/>
      <c r="I45" s="1"/>
      <c r="J45" s="11"/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</row>
    <row r="46" spans="1:109" ht="12.75">
      <c r="A46" s="1"/>
      <c r="B46" s="1"/>
      <c r="C46" s="1"/>
      <c r="D46" s="1"/>
      <c r="E46" s="1"/>
      <c r="F46" s="1"/>
      <c r="G46" s="1"/>
      <c r="H46" s="1"/>
      <c r="I46" s="1"/>
      <c r="J46" s="11"/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</row>
    <row r="47" spans="1:109" ht="12.75">
      <c r="A47" s="1"/>
      <c r="B47" s="1"/>
      <c r="C47" s="1"/>
      <c r="D47" s="1"/>
      <c r="E47" s="1"/>
      <c r="F47" s="1"/>
      <c r="G47" s="1"/>
      <c r="H47" s="1"/>
      <c r="I47" s="1"/>
      <c r="J47" s="1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</row>
    <row r="48" spans="1:109" ht="12.75">
      <c r="A48" s="1"/>
      <c r="B48" s="1"/>
      <c r="C48" s="1"/>
      <c r="D48" s="1"/>
      <c r="E48" s="1"/>
      <c r="F48" s="1"/>
      <c r="G48" s="1"/>
      <c r="H48" s="1"/>
      <c r="I48" s="1"/>
      <c r="J48" s="11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</row>
    <row r="49" spans="1:109" ht="12.75">
      <c r="A49" s="1"/>
      <c r="B49" s="1"/>
      <c r="C49" s="1"/>
      <c r="D49" s="1"/>
      <c r="E49" s="1"/>
      <c r="F49" s="1"/>
      <c r="G49" s="1"/>
      <c r="H49" s="1"/>
      <c r="I49" s="1"/>
      <c r="J49" s="11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</row>
    <row r="50" spans="1:109" ht="12.75">
      <c r="A50" s="1"/>
      <c r="B50" s="1"/>
      <c r="C50" s="1"/>
      <c r="D50" s="1"/>
      <c r="E50" s="1"/>
      <c r="F50" s="1"/>
      <c r="G50" s="1"/>
      <c r="H50" s="1"/>
      <c r="I50" s="1"/>
      <c r="J50" s="11"/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</row>
    <row r="51" spans="1:109" ht="12.75">
      <c r="A51" s="1"/>
      <c r="B51" s="1"/>
      <c r="C51" s="1"/>
      <c r="D51" s="1"/>
      <c r="E51" s="1"/>
      <c r="F51" s="1"/>
      <c r="G51" s="1"/>
      <c r="H51" s="1"/>
      <c r="I51" s="1"/>
      <c r="J51" s="11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</row>
    <row r="52" spans="1:109" ht="12.75">
      <c r="A52" s="1"/>
      <c r="B52" s="1"/>
      <c r="C52" s="1"/>
      <c r="D52" s="1"/>
      <c r="E52" s="1"/>
      <c r="F52" s="1"/>
      <c r="G52" s="1"/>
      <c r="H52" s="1"/>
      <c r="I52" s="1"/>
      <c r="J52" s="11"/>
      <c r="K52" s="1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</row>
    <row r="53" spans="1:109" ht="12.75">
      <c r="A53" s="1"/>
      <c r="B53" s="1"/>
      <c r="C53" s="1"/>
      <c r="D53" s="1"/>
      <c r="E53" s="1"/>
      <c r="F53" s="1"/>
      <c r="G53" s="1"/>
      <c r="H53" s="1"/>
      <c r="I53" s="1"/>
      <c r="J53" s="11"/>
      <c r="K53" s="1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</row>
    <row r="54" spans="1:109" ht="12.75">
      <c r="A54" s="1"/>
      <c r="B54" s="1"/>
      <c r="C54" s="1"/>
      <c r="D54" s="1"/>
      <c r="E54" s="1"/>
      <c r="F54" s="1"/>
      <c r="G54" s="1"/>
      <c r="H54" s="1"/>
      <c r="I54" s="1"/>
      <c r="J54" s="11"/>
      <c r="K54" s="1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</row>
    <row r="55" spans="1:109" ht="12.75">
      <c r="A55" s="1"/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</row>
    <row r="56" spans="1:109" ht="12.75">
      <c r="A56" s="1"/>
      <c r="B56" s="1"/>
      <c r="C56" s="1"/>
      <c r="D56" s="1"/>
      <c r="E56" s="1"/>
      <c r="F56" s="1"/>
      <c r="G56" s="1"/>
      <c r="H56" s="1"/>
      <c r="I56" s="1"/>
      <c r="J56" s="11"/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</row>
    <row r="57" spans="1:109" ht="12.75">
      <c r="A57" s="1"/>
      <c r="B57" s="1"/>
      <c r="C57" s="1"/>
      <c r="D57" s="1"/>
      <c r="E57" s="1"/>
      <c r="F57" s="1"/>
      <c r="G57" s="1"/>
      <c r="H57" s="1"/>
      <c r="I57" s="1"/>
      <c r="J57" s="11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</row>
    <row r="58" spans="1:109" ht="12.75">
      <c r="A58" s="1"/>
      <c r="B58" s="1"/>
      <c r="C58" s="1"/>
      <c r="D58" s="1"/>
      <c r="E58" s="1"/>
      <c r="F58" s="1"/>
      <c r="G58" s="1"/>
      <c r="H58" s="1"/>
      <c r="I58" s="1"/>
      <c r="J58" s="11"/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</row>
    <row r="59" spans="1:109" ht="12.75">
      <c r="A59" s="1"/>
      <c r="B59" s="1"/>
      <c r="C59" s="1"/>
      <c r="D59" s="1"/>
      <c r="E59" s="1"/>
      <c r="F59" s="1"/>
      <c r="G59" s="1"/>
      <c r="H59" s="1"/>
      <c r="I59" s="1"/>
      <c r="J59" s="11"/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</row>
    <row r="60" spans="1:109" ht="12.75">
      <c r="A60" s="1"/>
      <c r="B60" s="1"/>
      <c r="C60" s="1"/>
      <c r="D60" s="1"/>
      <c r="E60" s="1"/>
      <c r="F60" s="1"/>
      <c r="G60" s="1"/>
      <c r="H60" s="1"/>
      <c r="I60" s="1"/>
      <c r="J60" s="11"/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09" ht="12.75">
      <c r="A61" s="1"/>
      <c r="B61" s="1"/>
      <c r="C61" s="1"/>
      <c r="D61" s="1"/>
      <c r="E61" s="1"/>
      <c r="F61" s="1"/>
      <c r="G61" s="1"/>
      <c r="H61" s="1"/>
      <c r="I61" s="1"/>
      <c r="J61" s="11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</row>
    <row r="62" spans="1:109" ht="12.75">
      <c r="A62" s="1"/>
      <c r="B62" s="1"/>
      <c r="C62" s="1"/>
      <c r="D62" s="1"/>
      <c r="E62" s="1"/>
      <c r="F62" s="1"/>
      <c r="G62" s="1"/>
      <c r="H62" s="1"/>
      <c r="I62" s="1"/>
      <c r="J62" s="11"/>
      <c r="K62" s="1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</row>
    <row r="63" spans="1:109" ht="12.75">
      <c r="A63" s="1"/>
      <c r="B63" s="1"/>
      <c r="C63" s="1"/>
      <c r="D63" s="1"/>
      <c r="E63" s="1"/>
      <c r="F63" s="1"/>
      <c r="G63" s="1"/>
      <c r="H63" s="1"/>
      <c r="I63" s="1"/>
      <c r="J63" s="11"/>
      <c r="K63" s="1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09" ht="12.75">
      <c r="A64" s="1"/>
      <c r="B64" s="1"/>
      <c r="C64" s="1"/>
      <c r="D64" s="1"/>
      <c r="E64" s="1"/>
      <c r="F64" s="1"/>
      <c r="G64" s="1"/>
      <c r="H64" s="1"/>
      <c r="I64" s="1"/>
      <c r="J64" s="11"/>
      <c r="K64" s="1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</row>
    <row r="65" spans="1:109" ht="12.75">
      <c r="A65" s="1"/>
      <c r="B65" s="1"/>
      <c r="C65" s="1"/>
      <c r="D65" s="1"/>
      <c r="E65" s="1"/>
      <c r="F65" s="1"/>
      <c r="G65" s="1"/>
      <c r="H65" s="1"/>
      <c r="I65" s="1"/>
      <c r="J65" s="11"/>
      <c r="K65" s="1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1:109" ht="12.75">
      <c r="A66" s="1"/>
      <c r="B66" s="1"/>
      <c r="C66" s="1"/>
      <c r="D66" s="1"/>
      <c r="E66" s="1"/>
      <c r="F66" s="1"/>
      <c r="G66" s="1"/>
      <c r="H66" s="1"/>
      <c r="I66" s="1"/>
      <c r="J66" s="11"/>
      <c r="K66" s="1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ht="12.75">
      <c r="A67" s="1"/>
      <c r="B67" s="1"/>
      <c r="C67" s="1"/>
      <c r="D67" s="1"/>
      <c r="E67" s="1"/>
      <c r="F67" s="1"/>
      <c r="G67" s="1"/>
      <c r="H67" s="1"/>
      <c r="I67" s="1"/>
      <c r="J67" s="11"/>
      <c r="K67" s="1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09" ht="12.75">
      <c r="A68" s="1"/>
      <c r="B68" s="1"/>
      <c r="C68" s="1"/>
      <c r="D68" s="1"/>
      <c r="E68" s="1"/>
      <c r="F68" s="1"/>
      <c r="G68" s="1"/>
      <c r="H68" s="1"/>
      <c r="I68" s="1"/>
      <c r="J68" s="11"/>
      <c r="K68" s="1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ht="12.75">
      <c r="A69" s="1"/>
      <c r="B69" s="1"/>
      <c r="C69" s="1"/>
      <c r="D69" s="1"/>
      <c r="E69" s="1"/>
      <c r="F69" s="1"/>
      <c r="G69" s="1"/>
      <c r="H69" s="1"/>
      <c r="I69" s="1"/>
      <c r="J69" s="11"/>
      <c r="K69" s="1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ht="12.75">
      <c r="A70" s="1"/>
      <c r="B70" s="1"/>
      <c r="C70" s="1"/>
      <c r="D70" s="1"/>
      <c r="E70" s="1"/>
      <c r="F70" s="1"/>
      <c r="G70" s="1"/>
      <c r="H70" s="1"/>
      <c r="I70" s="1"/>
      <c r="J70" s="11"/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</row>
    <row r="71" spans="1:109" ht="12.75">
      <c r="A71" s="1"/>
      <c r="B71" s="1"/>
      <c r="C71" s="1"/>
      <c r="D71" s="1"/>
      <c r="E71" s="1"/>
      <c r="F71" s="1"/>
      <c r="G71" s="1"/>
      <c r="H71" s="1"/>
      <c r="I71" s="1"/>
      <c r="J71" s="11"/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</row>
    <row r="72" spans="1:109" ht="12.75">
      <c r="A72" s="1"/>
      <c r="B72" s="1"/>
      <c r="C72" s="1"/>
      <c r="D72" s="1"/>
      <c r="E72" s="1"/>
      <c r="F72" s="1"/>
      <c r="G72" s="1"/>
      <c r="H72" s="1"/>
      <c r="I72" s="1"/>
      <c r="J72" s="11"/>
      <c r="K72" s="1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ht="12.75">
      <c r="A73" s="1"/>
      <c r="B73" s="1"/>
      <c r="C73" s="1"/>
      <c r="D73" s="1"/>
      <c r="E73" s="1"/>
      <c r="F73" s="1"/>
      <c r="G73" s="1"/>
      <c r="H73" s="1"/>
      <c r="I73" s="1"/>
      <c r="J73" s="11"/>
      <c r="K73" s="1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</row>
    <row r="74" spans="1:109" ht="12.75">
      <c r="A74" s="1"/>
      <c r="B74" s="1"/>
      <c r="C74" s="1"/>
      <c r="D74" s="1"/>
      <c r="E74" s="1"/>
      <c r="F74" s="1"/>
      <c r="G74" s="1"/>
      <c r="H74" s="1"/>
      <c r="I74" s="1"/>
      <c r="J74" s="11"/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</row>
    <row r="75" spans="1:109" ht="12.75">
      <c r="A75" s="1"/>
      <c r="B75" s="1"/>
      <c r="C75" s="1"/>
      <c r="D75" s="1"/>
      <c r="E75" s="1"/>
      <c r="F75" s="1"/>
      <c r="G75" s="1"/>
      <c r="H75" s="1"/>
      <c r="I75" s="1"/>
      <c r="J75" s="11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</row>
    <row r="76" spans="1:109" ht="12.75">
      <c r="A76" s="1"/>
      <c r="B76" s="1"/>
      <c r="C76" s="1"/>
      <c r="D76" s="1"/>
      <c r="E76" s="1"/>
      <c r="F76" s="1"/>
      <c r="G76" s="1"/>
      <c r="H76" s="1"/>
      <c r="I76" s="1"/>
      <c r="J76" s="11"/>
      <c r="K76" s="1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</row>
    <row r="77" spans="1:109" ht="12.75">
      <c r="A77" s="1"/>
      <c r="B77" s="1"/>
      <c r="C77" s="1"/>
      <c r="D77" s="1"/>
      <c r="E77" s="1"/>
      <c r="F77" s="1"/>
      <c r="G77" s="1"/>
      <c r="H77" s="1"/>
      <c r="I77" s="1"/>
      <c r="J77" s="11"/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</row>
    <row r="78" spans="1:109" ht="12.75">
      <c r="A78" s="1"/>
      <c r="B78" s="1"/>
      <c r="C78" s="1"/>
      <c r="D78" s="1"/>
      <c r="E78" s="1"/>
      <c r="F78" s="1"/>
      <c r="G78" s="1"/>
      <c r="H78" s="1"/>
      <c r="I78" s="1"/>
      <c r="J78" s="11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</row>
    <row r="79" spans="1:109" ht="12.75">
      <c r="A79" s="1"/>
      <c r="B79" s="1"/>
      <c r="C79" s="1"/>
      <c r="D79" s="1"/>
      <c r="E79" s="1"/>
      <c r="F79" s="1"/>
      <c r="G79" s="1"/>
      <c r="H79" s="1"/>
      <c r="I79" s="1"/>
      <c r="J79" s="11"/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</row>
    <row r="80" spans="1:109" ht="12.75">
      <c r="A80" s="1"/>
      <c r="B80" s="1"/>
      <c r="C80" s="1"/>
      <c r="D80" s="1"/>
      <c r="E80" s="1"/>
      <c r="F80" s="1"/>
      <c r="G80" s="1"/>
      <c r="H80" s="1"/>
      <c r="I80" s="1"/>
      <c r="J80" s="11"/>
      <c r="K80" s="1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</row>
    <row r="81" spans="1:109" ht="12.75">
      <c r="A81" s="1"/>
      <c r="B81" s="1"/>
      <c r="C81" s="1"/>
      <c r="D81" s="1"/>
      <c r="E81" s="1"/>
      <c r="F81" s="1"/>
      <c r="G81" s="1"/>
      <c r="H81" s="1"/>
      <c r="I81" s="1"/>
      <c r="J81" s="11"/>
      <c r="K81" s="1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</row>
    <row r="82" spans="1:109" ht="12.75">
      <c r="A82" s="1"/>
      <c r="B82" s="1"/>
      <c r="C82" s="1"/>
      <c r="D82" s="1"/>
      <c r="E82" s="1"/>
      <c r="F82" s="1"/>
      <c r="G82" s="1"/>
      <c r="H82" s="1"/>
      <c r="I82" s="1"/>
      <c r="J82" s="11"/>
      <c r="K82" s="1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</row>
    <row r="83" spans="1:109" ht="12.75">
      <c r="A83" s="1"/>
      <c r="B83" s="1"/>
      <c r="C83" s="1"/>
      <c r="D83" s="1"/>
      <c r="E83" s="1"/>
      <c r="F83" s="1"/>
      <c r="G83" s="1"/>
      <c r="H83" s="1"/>
      <c r="I83" s="1"/>
      <c r="J83" s="11"/>
      <c r="K83" s="1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</row>
    <row r="84" spans="1:109" ht="12.75">
      <c r="A84" s="2"/>
      <c r="B84" s="2"/>
      <c r="C84" s="2"/>
      <c r="D84" s="2"/>
      <c r="E84" s="2"/>
      <c r="F84" s="2"/>
      <c r="G84" s="2"/>
      <c r="H84" s="2"/>
      <c r="I84" s="2"/>
      <c r="J84" s="13"/>
      <c r="K84" s="1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ht="12.75">
      <c r="A85" s="2"/>
      <c r="B85" s="2"/>
      <c r="C85" s="2"/>
      <c r="D85" s="2"/>
      <c r="E85" s="2"/>
      <c r="F85" s="2"/>
      <c r="G85" s="2"/>
      <c r="H85" s="2"/>
      <c r="I85" s="2"/>
      <c r="J85" s="13"/>
      <c r="K85" s="1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</row>
    <row r="86" spans="1:109" ht="12.75">
      <c r="A86" s="2"/>
      <c r="B86" s="2"/>
      <c r="C86" s="2"/>
      <c r="D86" s="2"/>
      <c r="E86" s="2"/>
      <c r="F86" s="2"/>
      <c r="G86" s="2"/>
      <c r="H86" s="2"/>
      <c r="I86" s="2"/>
      <c r="J86" s="13"/>
      <c r="K86" s="1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</row>
    <row r="87" spans="1:109" ht="12.75">
      <c r="A87" s="2"/>
      <c r="B87" s="2"/>
      <c r="C87" s="2"/>
      <c r="D87" s="2"/>
      <c r="E87" s="2"/>
      <c r="F87" s="2"/>
      <c r="G87" s="2"/>
      <c r="H87" s="2"/>
      <c r="I87" s="2"/>
      <c r="J87" s="13"/>
      <c r="K87" s="1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</row>
    <row r="88" spans="1:109" ht="12.75">
      <c r="A88" s="2"/>
      <c r="B88" s="2"/>
      <c r="C88" s="2"/>
      <c r="D88" s="2"/>
      <c r="E88" s="2"/>
      <c r="F88" s="2"/>
      <c r="G88" s="2"/>
      <c r="H88" s="2"/>
      <c r="I88" s="2"/>
      <c r="J88" s="13"/>
      <c r="K88" s="1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</row>
    <row r="89" spans="1:109" ht="12.75">
      <c r="A89" s="2"/>
      <c r="B89" s="2"/>
      <c r="C89" s="2"/>
      <c r="D89" s="2"/>
      <c r="E89" s="2"/>
      <c r="F89" s="2"/>
      <c r="G89" s="2"/>
      <c r="H89" s="2"/>
      <c r="I89" s="2"/>
      <c r="J89" s="13"/>
      <c r="K89" s="1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</row>
    <row r="90" spans="1:109" ht="12.75">
      <c r="A90" s="2"/>
      <c r="B90" s="2"/>
      <c r="C90" s="2"/>
      <c r="D90" s="2"/>
      <c r="E90" s="2"/>
      <c r="F90" s="2"/>
      <c r="G90" s="2"/>
      <c r="H90" s="2"/>
      <c r="I90" s="2"/>
      <c r="J90" s="13"/>
      <c r="K90" s="1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</row>
    <row r="91" spans="1:109" ht="12.75">
      <c r="A91" s="2"/>
      <c r="B91" s="2"/>
      <c r="C91" s="2"/>
      <c r="D91" s="2"/>
      <c r="E91" s="2"/>
      <c r="F91" s="2"/>
      <c r="G91" s="2"/>
      <c r="H91" s="2"/>
      <c r="I91" s="2"/>
      <c r="J91" s="13"/>
      <c r="K91" s="1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</row>
    <row r="92" spans="1:109" ht="12.75">
      <c r="A92" s="2"/>
      <c r="B92" s="2"/>
      <c r="C92" s="2"/>
      <c r="D92" s="2"/>
      <c r="E92" s="2"/>
      <c r="F92" s="2"/>
      <c r="G92" s="2"/>
      <c r="H92" s="2"/>
      <c r="I92" s="2"/>
      <c r="J92" s="13"/>
      <c r="K92" s="1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</row>
    <row r="93" spans="1:109" ht="12.75">
      <c r="A93" s="2"/>
      <c r="B93" s="2"/>
      <c r="C93" s="2"/>
      <c r="D93" s="2"/>
      <c r="E93" s="2"/>
      <c r="F93" s="2"/>
      <c r="G93" s="2"/>
      <c r="H93" s="2"/>
      <c r="I93" s="2"/>
      <c r="J93" s="13"/>
      <c r="K93" s="1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</row>
    <row r="94" spans="1:109" ht="12.75">
      <c r="A94" s="2"/>
      <c r="B94" s="2"/>
      <c r="C94" s="2"/>
      <c r="D94" s="2"/>
      <c r="E94" s="2"/>
      <c r="F94" s="2"/>
      <c r="G94" s="2"/>
      <c r="H94" s="2"/>
      <c r="I94" s="2"/>
      <c r="J94" s="13"/>
      <c r="K94" s="1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</row>
    <row r="95" spans="1:109" ht="12.75">
      <c r="A95" s="2"/>
      <c r="B95" s="2"/>
      <c r="C95" s="2"/>
      <c r="D95" s="2"/>
      <c r="E95" s="2"/>
      <c r="F95" s="2"/>
      <c r="G95" s="2"/>
      <c r="H95" s="2"/>
      <c r="I95" s="2"/>
      <c r="J95" s="13"/>
      <c r="K95" s="1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</row>
    <row r="96" spans="1:109" ht="12.75">
      <c r="A96" s="2"/>
      <c r="B96" s="2"/>
      <c r="C96" s="2"/>
      <c r="D96" s="2"/>
      <c r="E96" s="2"/>
      <c r="F96" s="2"/>
      <c r="G96" s="2"/>
      <c r="H96" s="2"/>
      <c r="I96" s="2"/>
      <c r="J96" s="13"/>
      <c r="K96" s="1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</row>
    <row r="97" spans="1:109" ht="12.75">
      <c r="A97" s="2"/>
      <c r="B97" s="2"/>
      <c r="C97" s="2"/>
      <c r="D97" s="2"/>
      <c r="E97" s="2"/>
      <c r="F97" s="2"/>
      <c r="G97" s="2"/>
      <c r="H97" s="2"/>
      <c r="I97" s="2"/>
      <c r="J97" s="13"/>
      <c r="K97" s="1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</row>
    <row r="98" spans="1:109" ht="12.75">
      <c r="A98" s="2"/>
      <c r="B98" s="2"/>
      <c r="C98" s="2"/>
      <c r="D98" s="2"/>
      <c r="E98" s="2"/>
      <c r="F98" s="2"/>
      <c r="G98" s="2"/>
      <c r="H98" s="2"/>
      <c r="I98" s="2"/>
      <c r="J98" s="13"/>
      <c r="K98" s="1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</row>
    <row r="99" spans="1:109" ht="12.75">
      <c r="A99" s="2"/>
      <c r="B99" s="2"/>
      <c r="C99" s="2"/>
      <c r="D99" s="2"/>
      <c r="E99" s="2"/>
      <c r="F99" s="2"/>
      <c r="G99" s="2"/>
      <c r="H99" s="2"/>
      <c r="I99" s="2"/>
      <c r="J99" s="13"/>
      <c r="K99" s="1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</row>
    <row r="100" spans="1:109" ht="12.75">
      <c r="A100" s="2"/>
      <c r="B100" s="2"/>
      <c r="C100" s="2"/>
      <c r="D100" s="2"/>
      <c r="E100" s="2"/>
      <c r="F100" s="2"/>
      <c r="G100" s="2"/>
      <c r="H100" s="2"/>
      <c r="I100" s="2"/>
      <c r="J100" s="13"/>
      <c r="K100" s="1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</row>
    <row r="101" spans="1:109" ht="12.75">
      <c r="A101" s="2"/>
      <c r="B101" s="2"/>
      <c r="C101" s="2"/>
      <c r="D101" s="2"/>
      <c r="E101" s="2"/>
      <c r="F101" s="2"/>
      <c r="G101" s="2"/>
      <c r="H101" s="2"/>
      <c r="I101" s="2"/>
      <c r="J101" s="13"/>
      <c r="K101" s="1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</row>
    <row r="102" spans="1:109" ht="12.75">
      <c r="A102" s="2"/>
      <c r="B102" s="2"/>
      <c r="C102" s="2"/>
      <c r="D102" s="2"/>
      <c r="E102" s="2"/>
      <c r="F102" s="2"/>
      <c r="G102" s="2"/>
      <c r="H102" s="2"/>
      <c r="I102" s="2"/>
      <c r="J102" s="13"/>
      <c r="K102" s="1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</row>
    <row r="103" spans="1:109" ht="12.75">
      <c r="A103" s="2"/>
      <c r="B103" s="2"/>
      <c r="C103" s="2"/>
      <c r="D103" s="2"/>
      <c r="E103" s="2"/>
      <c r="F103" s="2"/>
      <c r="G103" s="2"/>
      <c r="H103" s="2"/>
      <c r="I103" s="2"/>
      <c r="J103" s="13"/>
      <c r="K103" s="1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</row>
    <row r="104" spans="1:109" ht="12.75">
      <c r="A104" s="2"/>
      <c r="B104" s="2"/>
      <c r="C104" s="2"/>
      <c r="D104" s="2"/>
      <c r="E104" s="2"/>
      <c r="F104" s="2"/>
      <c r="G104" s="2"/>
      <c r="H104" s="2"/>
      <c r="I104" s="2"/>
      <c r="J104" s="13"/>
      <c r="K104" s="1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</row>
    <row r="105" spans="1:109" ht="12.75">
      <c r="A105" s="2"/>
      <c r="B105" s="2"/>
      <c r="C105" s="2"/>
      <c r="D105" s="2"/>
      <c r="E105" s="2"/>
      <c r="F105" s="2"/>
      <c r="G105" s="2"/>
      <c r="H105" s="2"/>
      <c r="I105" s="2"/>
      <c r="J105" s="13"/>
      <c r="K105" s="1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ht="12.75">
      <c r="A106" s="2"/>
      <c r="B106" s="2"/>
      <c r="C106" s="2"/>
      <c r="D106" s="2"/>
      <c r="E106" s="2"/>
      <c r="F106" s="2"/>
      <c r="G106" s="2"/>
      <c r="H106" s="2"/>
      <c r="I106" s="2"/>
      <c r="J106" s="13"/>
      <c r="K106" s="1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</row>
    <row r="107" spans="1:109" ht="12.75">
      <c r="A107" s="2"/>
      <c r="B107" s="2"/>
      <c r="C107" s="2"/>
      <c r="D107" s="2"/>
      <c r="E107" s="2"/>
      <c r="F107" s="2"/>
      <c r="G107" s="2"/>
      <c r="H107" s="2"/>
      <c r="I107" s="2"/>
      <c r="J107" s="13"/>
      <c r="K107" s="1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</row>
    <row r="108" spans="1:109" ht="12.75">
      <c r="A108" s="2"/>
      <c r="B108" s="2"/>
      <c r="C108" s="2"/>
      <c r="D108" s="2"/>
      <c r="E108" s="2"/>
      <c r="F108" s="2"/>
      <c r="G108" s="2"/>
      <c r="H108" s="2"/>
      <c r="I108" s="2"/>
      <c r="J108" s="13"/>
      <c r="K108" s="1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ht="12.75">
      <c r="A109" s="2"/>
      <c r="B109" s="2"/>
      <c r="C109" s="2"/>
      <c r="D109" s="2"/>
      <c r="E109" s="2"/>
      <c r="F109" s="2"/>
      <c r="G109" s="2"/>
      <c r="H109" s="2"/>
      <c r="I109" s="2"/>
      <c r="J109" s="13"/>
      <c r="K109" s="1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</row>
    <row r="110" spans="1:109" ht="12.75">
      <c r="A110" s="2"/>
      <c r="B110" s="2"/>
      <c r="C110" s="2"/>
      <c r="D110" s="2"/>
      <c r="E110" s="2"/>
      <c r="F110" s="2"/>
      <c r="G110" s="2"/>
      <c r="H110" s="2"/>
      <c r="I110" s="2"/>
      <c r="J110" s="13"/>
      <c r="K110" s="1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</row>
    <row r="111" spans="1:109" ht="12.75">
      <c r="A111" s="2"/>
      <c r="B111" s="2"/>
      <c r="C111" s="2"/>
      <c r="D111" s="2"/>
      <c r="E111" s="2"/>
      <c r="F111" s="2"/>
      <c r="G111" s="2"/>
      <c r="H111" s="2"/>
      <c r="I111" s="2"/>
      <c r="J111" s="13"/>
      <c r="K111" s="1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</row>
    <row r="112" spans="1:109" ht="12.75">
      <c r="A112" s="2"/>
      <c r="B112" s="2"/>
      <c r="C112" s="2"/>
      <c r="D112" s="2"/>
      <c r="E112" s="2"/>
      <c r="F112" s="2"/>
      <c r="G112" s="2"/>
      <c r="H112" s="2"/>
      <c r="I112" s="2"/>
      <c r="J112" s="13"/>
      <c r="K112" s="1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</row>
    <row r="113" spans="1:109" ht="12.75">
      <c r="A113" s="2"/>
      <c r="B113" s="2"/>
      <c r="C113" s="2"/>
      <c r="D113" s="2"/>
      <c r="E113" s="2"/>
      <c r="F113" s="2"/>
      <c r="G113" s="2"/>
      <c r="H113" s="2"/>
      <c r="I113" s="2"/>
      <c r="J113" s="13"/>
      <c r="K113" s="1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</row>
    <row r="114" spans="1:109" ht="12.75">
      <c r="A114" s="2"/>
      <c r="B114" s="2"/>
      <c r="C114" s="2"/>
      <c r="D114" s="2"/>
      <c r="E114" s="2"/>
      <c r="F114" s="2"/>
      <c r="G114" s="2"/>
      <c r="H114" s="2"/>
      <c r="I114" s="2"/>
      <c r="J114" s="13"/>
      <c r="K114" s="1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</row>
    <row r="115" spans="1:109" ht="12.75">
      <c r="A115" s="2"/>
      <c r="B115" s="2"/>
      <c r="C115" s="2"/>
      <c r="D115" s="2"/>
      <c r="E115" s="2"/>
      <c r="F115" s="2"/>
      <c r="G115" s="2"/>
      <c r="H115" s="2"/>
      <c r="I115" s="2"/>
      <c r="J115" s="13"/>
      <c r="K115" s="1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</row>
    <row r="116" spans="1:109" ht="12.75">
      <c r="A116" s="2"/>
      <c r="B116" s="2"/>
      <c r="C116" s="2"/>
      <c r="D116" s="2"/>
      <c r="E116" s="2"/>
      <c r="F116" s="2"/>
      <c r="G116" s="2"/>
      <c r="H116" s="2"/>
      <c r="I116" s="2"/>
      <c r="J116" s="13"/>
      <c r="K116" s="1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</row>
    <row r="117" spans="1:109" ht="12.75">
      <c r="A117" s="2"/>
      <c r="B117" s="2"/>
      <c r="C117" s="2"/>
      <c r="D117" s="2"/>
      <c r="E117" s="2"/>
      <c r="F117" s="2"/>
      <c r="G117" s="2"/>
      <c r="H117" s="2"/>
      <c r="I117" s="2"/>
      <c r="J117" s="13"/>
      <c r="K117" s="1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ht="12.75">
      <c r="A118" s="2"/>
      <c r="B118" s="2"/>
      <c r="C118" s="2"/>
      <c r="D118" s="2"/>
      <c r="E118" s="2"/>
      <c r="F118" s="2"/>
      <c r="G118" s="2"/>
      <c r="H118" s="2"/>
      <c r="I118" s="2"/>
      <c r="J118" s="13"/>
      <c r="K118" s="1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</row>
    <row r="119" spans="1:109" ht="12.75">
      <c r="A119" s="2"/>
      <c r="B119" s="2"/>
      <c r="C119" s="2"/>
      <c r="D119" s="2"/>
      <c r="E119" s="2"/>
      <c r="F119" s="2"/>
      <c r="G119" s="2"/>
      <c r="H119" s="2"/>
      <c r="I119" s="2"/>
      <c r="J119" s="13"/>
      <c r="K119" s="1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</row>
    <row r="120" spans="1:109" ht="12.75">
      <c r="A120" s="2"/>
      <c r="B120" s="2"/>
      <c r="C120" s="2"/>
      <c r="D120" s="2"/>
      <c r="E120" s="2"/>
      <c r="F120" s="2"/>
      <c r="G120" s="2"/>
      <c r="H120" s="2"/>
      <c r="I120" s="2"/>
      <c r="J120" s="13"/>
      <c r="K120" s="1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</row>
    <row r="121" spans="1:109" ht="12.75">
      <c r="A121" s="2"/>
      <c r="B121" s="2"/>
      <c r="C121" s="2"/>
      <c r="D121" s="2"/>
      <c r="E121" s="2"/>
      <c r="F121" s="2"/>
      <c r="G121" s="2"/>
      <c r="H121" s="2"/>
      <c r="I121" s="2"/>
      <c r="J121" s="13"/>
      <c r="K121" s="1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</row>
    <row r="122" spans="1:109" ht="12.75">
      <c r="A122" s="2"/>
      <c r="B122" s="2"/>
      <c r="C122" s="2"/>
      <c r="D122" s="2"/>
      <c r="E122" s="2"/>
      <c r="F122" s="2"/>
      <c r="G122" s="2"/>
      <c r="H122" s="2"/>
      <c r="I122" s="2"/>
      <c r="J122" s="13"/>
      <c r="K122" s="1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</row>
    <row r="123" spans="1:109" ht="12.75">
      <c r="A123" s="2"/>
      <c r="B123" s="2"/>
      <c r="C123" s="2"/>
      <c r="D123" s="2"/>
      <c r="E123" s="2"/>
      <c r="F123" s="2"/>
      <c r="G123" s="2"/>
      <c r="H123" s="2"/>
      <c r="I123" s="2"/>
      <c r="J123" s="13"/>
      <c r="K123" s="1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ht="12.75">
      <c r="A124" s="2"/>
      <c r="B124" s="2"/>
      <c r="C124" s="2"/>
      <c r="D124" s="2"/>
      <c r="E124" s="2"/>
      <c r="F124" s="2"/>
      <c r="G124" s="2"/>
      <c r="H124" s="2"/>
      <c r="I124" s="2"/>
      <c r="J124" s="13"/>
      <c r="K124" s="1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</row>
    <row r="125" spans="1:109" ht="12.75">
      <c r="A125" s="2"/>
      <c r="B125" s="2"/>
      <c r="C125" s="2"/>
      <c r="D125" s="2"/>
      <c r="E125" s="2"/>
      <c r="F125" s="2"/>
      <c r="G125" s="2"/>
      <c r="H125" s="2"/>
      <c r="I125" s="2"/>
      <c r="J125" s="13"/>
      <c r="K125" s="1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</row>
    <row r="126" spans="1:109" ht="12.75">
      <c r="A126" s="2"/>
      <c r="B126" s="2"/>
      <c r="C126" s="2"/>
      <c r="D126" s="2"/>
      <c r="E126" s="2"/>
      <c r="F126" s="2"/>
      <c r="G126" s="2"/>
      <c r="H126" s="2"/>
      <c r="I126" s="2"/>
      <c r="J126" s="13"/>
      <c r="K126" s="1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</row>
    <row r="127" spans="1:109" ht="12.75">
      <c r="A127" s="2"/>
      <c r="B127" s="2"/>
      <c r="C127" s="2"/>
      <c r="D127" s="2"/>
      <c r="E127" s="2"/>
      <c r="F127" s="2"/>
      <c r="G127" s="2"/>
      <c r="H127" s="2"/>
      <c r="I127" s="2"/>
      <c r="J127" s="13"/>
      <c r="K127" s="1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</row>
    <row r="128" spans="1:109" ht="12.75">
      <c r="A128" s="2"/>
      <c r="B128" s="2"/>
      <c r="C128" s="2"/>
      <c r="D128" s="2"/>
      <c r="E128" s="2"/>
      <c r="F128" s="2"/>
      <c r="G128" s="2"/>
      <c r="H128" s="2"/>
      <c r="I128" s="2"/>
      <c r="J128" s="13"/>
      <c r="K128" s="1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</row>
    <row r="129" spans="1:109" ht="12.75">
      <c r="A129" s="2"/>
      <c r="B129" s="2"/>
      <c r="C129" s="2"/>
      <c r="D129" s="2"/>
      <c r="E129" s="2"/>
      <c r="F129" s="2"/>
      <c r="G129" s="2"/>
      <c r="H129" s="2"/>
      <c r="I129" s="2"/>
      <c r="J129" s="13"/>
      <c r="K129" s="1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</row>
    <row r="130" spans="1:109" ht="12.75">
      <c r="A130" s="2"/>
      <c r="B130" s="2"/>
      <c r="C130" s="2"/>
      <c r="D130" s="2"/>
      <c r="E130" s="2"/>
      <c r="F130" s="2"/>
      <c r="G130" s="2"/>
      <c r="H130" s="2"/>
      <c r="I130" s="2"/>
      <c r="J130" s="13"/>
      <c r="K130" s="1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</row>
    <row r="131" spans="1:109" ht="12.75">
      <c r="A131" s="2"/>
      <c r="B131" s="2"/>
      <c r="C131" s="2"/>
      <c r="D131" s="2"/>
      <c r="E131" s="2"/>
      <c r="F131" s="2"/>
      <c r="G131" s="2"/>
      <c r="H131" s="2"/>
      <c r="I131" s="2"/>
      <c r="J131" s="13"/>
      <c r="K131" s="1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</row>
    <row r="132" spans="1:109" ht="12.75">
      <c r="A132" s="2"/>
      <c r="B132" s="2"/>
      <c r="C132" s="2"/>
      <c r="D132" s="2"/>
      <c r="E132" s="2"/>
      <c r="F132" s="2"/>
      <c r="G132" s="2"/>
      <c r="H132" s="2"/>
      <c r="I132" s="2"/>
      <c r="J132" s="13"/>
      <c r="K132" s="1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</row>
    <row r="133" spans="1:109" ht="12.75">
      <c r="A133" s="2"/>
      <c r="B133" s="2"/>
      <c r="C133" s="2"/>
      <c r="D133" s="2"/>
      <c r="E133" s="2"/>
      <c r="F133" s="2"/>
      <c r="G133" s="2"/>
      <c r="H133" s="2"/>
      <c r="I133" s="2"/>
      <c r="J133" s="13"/>
      <c r="K133" s="1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</row>
    <row r="134" spans="1:109" ht="12.75">
      <c r="A134" s="2"/>
      <c r="B134" s="2"/>
      <c r="C134" s="2"/>
      <c r="D134" s="2"/>
      <c r="E134" s="2"/>
      <c r="F134" s="2"/>
      <c r="G134" s="2"/>
      <c r="H134" s="2"/>
      <c r="I134" s="2"/>
      <c r="J134" s="13"/>
      <c r="K134" s="1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</row>
    <row r="135" spans="1:109" ht="12.75">
      <c r="A135" s="2"/>
      <c r="B135" s="2"/>
      <c r="C135" s="2"/>
      <c r="D135" s="2"/>
      <c r="E135" s="2"/>
      <c r="F135" s="2"/>
      <c r="G135" s="2"/>
      <c r="H135" s="2"/>
      <c r="I135" s="2"/>
      <c r="J135" s="13"/>
      <c r="K135" s="1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</row>
    <row r="136" spans="1:109" ht="12.75">
      <c r="A136" s="2"/>
      <c r="B136" s="2"/>
      <c r="C136" s="2"/>
      <c r="D136" s="2"/>
      <c r="E136" s="2"/>
      <c r="F136" s="2"/>
      <c r="G136" s="2"/>
      <c r="H136" s="2"/>
      <c r="I136" s="2"/>
      <c r="J136" s="13"/>
      <c r="K136" s="1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</row>
    <row r="137" spans="1:109" ht="12.75">
      <c r="A137" s="2"/>
      <c r="B137" s="2"/>
      <c r="C137" s="2"/>
      <c r="D137" s="2"/>
      <c r="E137" s="2"/>
      <c r="F137" s="2"/>
      <c r="G137" s="2"/>
      <c r="H137" s="2"/>
      <c r="I137" s="2"/>
      <c r="J137" s="13"/>
      <c r="K137" s="1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</row>
    <row r="138" spans="1:109" ht="12.75">
      <c r="A138" s="2"/>
      <c r="B138" s="2"/>
      <c r="C138" s="2"/>
      <c r="D138" s="2"/>
      <c r="E138" s="2"/>
      <c r="F138" s="2"/>
      <c r="G138" s="2"/>
      <c r="H138" s="2"/>
      <c r="I138" s="2"/>
      <c r="J138" s="13"/>
      <c r="K138" s="1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2.75">
      <c r="A139" s="2"/>
      <c r="B139" s="2"/>
      <c r="C139" s="2"/>
      <c r="D139" s="2"/>
      <c r="E139" s="2"/>
      <c r="F139" s="2"/>
      <c r="G139" s="2"/>
      <c r="H139" s="2"/>
      <c r="I139" s="2"/>
      <c r="J139" s="13"/>
      <c r="K139" s="1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</row>
    <row r="140" spans="1:109" ht="12.75">
      <c r="A140" s="2"/>
      <c r="B140" s="2"/>
      <c r="C140" s="2"/>
      <c r="D140" s="2"/>
      <c r="E140" s="2"/>
      <c r="F140" s="2"/>
      <c r="G140" s="2"/>
      <c r="H140" s="2"/>
      <c r="I140" s="2"/>
      <c r="J140" s="13"/>
      <c r="K140" s="1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</row>
    <row r="141" spans="1:109" ht="12.75">
      <c r="A141" s="2"/>
      <c r="B141" s="2"/>
      <c r="C141" s="2"/>
      <c r="D141" s="2"/>
      <c r="E141" s="2"/>
      <c r="F141" s="2"/>
      <c r="G141" s="2"/>
      <c r="H141" s="2"/>
      <c r="I141" s="2"/>
      <c r="J141" s="13"/>
      <c r="K141" s="1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</row>
    <row r="142" spans="1:109" ht="12.75">
      <c r="A142" s="2"/>
      <c r="B142" s="2"/>
      <c r="C142" s="2"/>
      <c r="D142" s="2"/>
      <c r="E142" s="2"/>
      <c r="F142" s="2"/>
      <c r="G142" s="2"/>
      <c r="H142" s="2"/>
      <c r="I142" s="2"/>
      <c r="J142" s="13"/>
      <c r="K142" s="1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</row>
    <row r="143" spans="1:109" ht="12.75">
      <c r="A143" s="2"/>
      <c r="B143" s="2"/>
      <c r="C143" s="2"/>
      <c r="D143" s="2"/>
      <c r="E143" s="2"/>
      <c r="F143" s="2"/>
      <c r="G143" s="2"/>
      <c r="H143" s="2"/>
      <c r="I143" s="2"/>
      <c r="J143" s="13"/>
      <c r="K143" s="1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</row>
    <row r="144" spans="1:109" ht="12.75">
      <c r="A144" s="2"/>
      <c r="B144" s="2"/>
      <c r="C144" s="2"/>
      <c r="D144" s="2"/>
      <c r="E144" s="2"/>
      <c r="F144" s="2"/>
      <c r="G144" s="2"/>
      <c r="H144" s="2"/>
      <c r="I144" s="2"/>
      <c r="J144" s="13"/>
      <c r="K144" s="1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</row>
    <row r="145" spans="1:109" ht="12.75">
      <c r="A145" s="2"/>
      <c r="B145" s="2"/>
      <c r="C145" s="2"/>
      <c r="D145" s="2"/>
      <c r="E145" s="2"/>
      <c r="F145" s="2"/>
      <c r="G145" s="2"/>
      <c r="H145" s="2"/>
      <c r="I145" s="2"/>
      <c r="J145" s="13"/>
      <c r="K145" s="1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</row>
    <row r="146" spans="1:109" ht="12.75">
      <c r="A146" s="2"/>
      <c r="B146" s="2"/>
      <c r="C146" s="2"/>
      <c r="D146" s="2"/>
      <c r="E146" s="2"/>
      <c r="F146" s="2"/>
      <c r="G146" s="2"/>
      <c r="H146" s="2"/>
      <c r="I146" s="2"/>
      <c r="J146" s="13"/>
      <c r="K146" s="1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</row>
    <row r="147" spans="1:109" ht="12.75">
      <c r="A147" s="2"/>
      <c r="B147" s="2"/>
      <c r="C147" s="2"/>
      <c r="D147" s="2"/>
      <c r="E147" s="2"/>
      <c r="F147" s="2"/>
      <c r="G147" s="2"/>
      <c r="H147" s="2"/>
      <c r="I147" s="2"/>
      <c r="J147" s="13"/>
      <c r="K147" s="1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</row>
    <row r="148" spans="1:109" ht="12.75">
      <c r="A148" s="2"/>
      <c r="B148" s="2"/>
      <c r="C148" s="2"/>
      <c r="D148" s="2"/>
      <c r="E148" s="2"/>
      <c r="F148" s="2"/>
      <c r="G148" s="2"/>
      <c r="H148" s="2"/>
      <c r="I148" s="2"/>
      <c r="J148" s="13"/>
      <c r="K148" s="1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</row>
    <row r="149" spans="1:109" ht="12.75">
      <c r="A149" s="2"/>
      <c r="B149" s="2"/>
      <c r="C149" s="2"/>
      <c r="D149" s="2"/>
      <c r="E149" s="2"/>
      <c r="F149" s="2"/>
      <c r="G149" s="2"/>
      <c r="H149" s="2"/>
      <c r="I149" s="2"/>
      <c r="J149" s="13"/>
      <c r="K149" s="1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</row>
    <row r="150" spans="1:109" ht="12.75">
      <c r="A150" s="2"/>
      <c r="B150" s="2"/>
      <c r="C150" s="2"/>
      <c r="D150" s="2"/>
      <c r="E150" s="2"/>
      <c r="F150" s="2"/>
      <c r="G150" s="2"/>
      <c r="H150" s="2"/>
      <c r="I150" s="2"/>
      <c r="J150" s="13"/>
      <c r="K150" s="1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</row>
    <row r="151" spans="1:109" ht="12.75">
      <c r="A151" s="2"/>
      <c r="B151" s="2"/>
      <c r="C151" s="2"/>
      <c r="D151" s="2"/>
      <c r="E151" s="2"/>
      <c r="F151" s="2"/>
      <c r="G151" s="2"/>
      <c r="H151" s="2"/>
      <c r="I151" s="2"/>
      <c r="J151" s="13"/>
      <c r="K151" s="1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</row>
    <row r="152" spans="1:109" ht="12.75">
      <c r="A152" s="2"/>
      <c r="B152" s="2"/>
      <c r="C152" s="2"/>
      <c r="D152" s="2"/>
      <c r="E152" s="2"/>
      <c r="F152" s="2"/>
      <c r="G152" s="2"/>
      <c r="H152" s="2"/>
      <c r="I152" s="2"/>
      <c r="J152" s="13"/>
      <c r="K152" s="1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</row>
    <row r="153" spans="1:109" ht="12.75">
      <c r="A153" s="2"/>
      <c r="B153" s="2"/>
      <c r="C153" s="2"/>
      <c r="D153" s="2"/>
      <c r="E153" s="2"/>
      <c r="F153" s="2"/>
      <c r="G153" s="2"/>
      <c r="H153" s="2"/>
      <c r="I153" s="2"/>
      <c r="J153" s="13"/>
      <c r="K153" s="1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</row>
    <row r="154" spans="1:109" ht="12.75">
      <c r="A154" s="2"/>
      <c r="B154" s="2"/>
      <c r="C154" s="2"/>
      <c r="D154" s="2"/>
      <c r="E154" s="2"/>
      <c r="F154" s="2"/>
      <c r="G154" s="2"/>
      <c r="H154" s="2"/>
      <c r="I154" s="2"/>
      <c r="J154" s="13"/>
      <c r="K154" s="1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</row>
    <row r="155" spans="1:109" ht="12.75">
      <c r="A155" s="2"/>
      <c r="B155" s="2"/>
      <c r="C155" s="2"/>
      <c r="D155" s="2"/>
      <c r="E155" s="2"/>
      <c r="F155" s="2"/>
      <c r="G155" s="2"/>
      <c r="H155" s="2"/>
      <c r="I155" s="2"/>
      <c r="J155" s="13"/>
      <c r="K155" s="1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</row>
    <row r="156" spans="1:109" ht="12.75">
      <c r="A156" s="2"/>
      <c r="B156" s="2"/>
      <c r="C156" s="2"/>
      <c r="D156" s="2"/>
      <c r="E156" s="2"/>
      <c r="F156" s="2"/>
      <c r="G156" s="2"/>
      <c r="H156" s="2"/>
      <c r="I156" s="2"/>
      <c r="J156" s="13"/>
      <c r="K156" s="1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</row>
    <row r="157" spans="1:109" ht="12.75">
      <c r="A157" s="2"/>
      <c r="B157" s="2"/>
      <c r="C157" s="2"/>
      <c r="D157" s="2"/>
      <c r="E157" s="2"/>
      <c r="F157" s="2"/>
      <c r="G157" s="2"/>
      <c r="H157" s="2"/>
      <c r="I157" s="2"/>
      <c r="J157" s="13"/>
      <c r="K157" s="1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</row>
    <row r="158" spans="1:109" ht="12.75">
      <c r="A158" s="2"/>
      <c r="B158" s="2"/>
      <c r="C158" s="2"/>
      <c r="D158" s="2"/>
      <c r="E158" s="2"/>
      <c r="F158" s="2"/>
      <c r="G158" s="2"/>
      <c r="H158" s="2"/>
      <c r="I158" s="2"/>
      <c r="J158" s="13"/>
      <c r="K158" s="1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</row>
    <row r="159" spans="1:109" ht="12.75">
      <c r="A159" s="2"/>
      <c r="B159" s="2"/>
      <c r="C159" s="2"/>
      <c r="D159" s="2"/>
      <c r="E159" s="2"/>
      <c r="F159" s="2"/>
      <c r="G159" s="2"/>
      <c r="H159" s="2"/>
      <c r="I159" s="2"/>
      <c r="J159" s="13"/>
      <c r="K159" s="1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</row>
    <row r="160" spans="1:109" ht="12.75">
      <c r="A160" s="2"/>
      <c r="B160" s="2"/>
      <c r="C160" s="2"/>
      <c r="D160" s="2"/>
      <c r="E160" s="2"/>
      <c r="F160" s="2"/>
      <c r="G160" s="2"/>
      <c r="H160" s="2"/>
      <c r="I160" s="2"/>
      <c r="J160" s="13"/>
      <c r="K160" s="1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</row>
    <row r="161" spans="1:109" ht="12.75">
      <c r="A161" s="2"/>
      <c r="B161" s="2"/>
      <c r="C161" s="2"/>
      <c r="D161" s="2"/>
      <c r="E161" s="2"/>
      <c r="F161" s="2"/>
      <c r="G161" s="2"/>
      <c r="H161" s="2"/>
      <c r="I161" s="2"/>
      <c r="J161" s="13"/>
      <c r="K161" s="1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</row>
    <row r="162" spans="1:109" ht="12.75">
      <c r="A162" s="2"/>
      <c r="B162" s="2"/>
      <c r="C162" s="2"/>
      <c r="D162" s="2"/>
      <c r="E162" s="2"/>
      <c r="F162" s="2"/>
      <c r="G162" s="2"/>
      <c r="H162" s="2"/>
      <c r="I162" s="2"/>
      <c r="J162" s="13"/>
      <c r="K162" s="1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</row>
    <row r="163" spans="1:109" ht="12.75">
      <c r="A163" s="2"/>
      <c r="B163" s="2"/>
      <c r="C163" s="2"/>
      <c r="D163" s="2"/>
      <c r="E163" s="2"/>
      <c r="F163" s="2"/>
      <c r="G163" s="2"/>
      <c r="H163" s="2"/>
      <c r="I163" s="2"/>
      <c r="J163" s="13"/>
      <c r="K163" s="1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</row>
    <row r="164" spans="1:109" ht="12.75">
      <c r="A164" s="2"/>
      <c r="B164" s="2"/>
      <c r="C164" s="2"/>
      <c r="D164" s="2"/>
      <c r="E164" s="2"/>
      <c r="F164" s="2"/>
      <c r="G164" s="2"/>
      <c r="H164" s="2"/>
      <c r="I164" s="2"/>
      <c r="J164" s="13"/>
      <c r="K164" s="1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</row>
    <row r="165" spans="1:109" ht="12.75">
      <c r="A165" s="2"/>
      <c r="B165" s="2"/>
      <c r="C165" s="2"/>
      <c r="D165" s="2"/>
      <c r="E165" s="2"/>
      <c r="F165" s="2"/>
      <c r="G165" s="2"/>
      <c r="H165" s="2"/>
      <c r="I165" s="2"/>
      <c r="J165" s="13"/>
      <c r="K165" s="1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</row>
    <row r="166" spans="1:109" ht="12.75">
      <c r="A166" s="2"/>
      <c r="B166" s="2"/>
      <c r="C166" s="2"/>
      <c r="D166" s="2"/>
      <c r="E166" s="2"/>
      <c r="F166" s="2"/>
      <c r="G166" s="2"/>
      <c r="H166" s="2"/>
      <c r="I166" s="2"/>
      <c r="J166" s="13"/>
      <c r="K166" s="1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</row>
    <row r="167" spans="1:109" ht="12.75">
      <c r="A167" s="2"/>
      <c r="B167" s="2"/>
      <c r="C167" s="2"/>
      <c r="D167" s="2"/>
      <c r="E167" s="2"/>
      <c r="F167" s="2"/>
      <c r="G167" s="2"/>
      <c r="H167" s="2"/>
      <c r="I167" s="2"/>
      <c r="J167" s="13"/>
      <c r="K167" s="1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</row>
    <row r="168" spans="1:109" ht="12.75">
      <c r="A168" s="2"/>
      <c r="B168" s="2"/>
      <c r="C168" s="2"/>
      <c r="D168" s="2"/>
      <c r="E168" s="2"/>
      <c r="F168" s="2"/>
      <c r="G168" s="2"/>
      <c r="H168" s="2"/>
      <c r="I168" s="2"/>
      <c r="J168" s="13"/>
      <c r="K168" s="1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</row>
    <row r="169" spans="1:109" ht="12.75">
      <c r="A169" s="2"/>
      <c r="B169" s="2"/>
      <c r="C169" s="2"/>
      <c r="D169" s="2"/>
      <c r="E169" s="2"/>
      <c r="F169" s="2"/>
      <c r="G169" s="2"/>
      <c r="H169" s="2"/>
      <c r="I169" s="2"/>
      <c r="J169" s="13"/>
      <c r="K169" s="1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</row>
    <row r="170" spans="1:109" ht="12.75">
      <c r="A170" s="2"/>
      <c r="B170" s="2"/>
      <c r="C170" s="2"/>
      <c r="D170" s="2"/>
      <c r="E170" s="2"/>
      <c r="F170" s="2"/>
      <c r="G170" s="2"/>
      <c r="H170" s="2"/>
      <c r="I170" s="2"/>
      <c r="J170" s="13"/>
      <c r="K170" s="1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</row>
    <row r="171" spans="1:109" ht="12.75">
      <c r="A171" s="2"/>
      <c r="B171" s="2"/>
      <c r="C171" s="2"/>
      <c r="D171" s="2"/>
      <c r="E171" s="2"/>
      <c r="F171" s="2"/>
      <c r="G171" s="2"/>
      <c r="H171" s="2"/>
      <c r="I171" s="2"/>
      <c r="J171" s="13"/>
      <c r="K171" s="1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ht="12.75">
      <c r="A172" s="2"/>
      <c r="B172" s="2"/>
      <c r="C172" s="2"/>
      <c r="D172" s="2"/>
      <c r="E172" s="2"/>
      <c r="F172" s="2"/>
      <c r="G172" s="2"/>
      <c r="H172" s="2"/>
      <c r="I172" s="2"/>
      <c r="J172" s="13"/>
      <c r="K172" s="1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</row>
    <row r="173" spans="1:109" ht="12.75">
      <c r="A173" s="2"/>
      <c r="B173" s="2"/>
      <c r="C173" s="2"/>
      <c r="D173" s="2"/>
      <c r="E173" s="2"/>
      <c r="F173" s="2"/>
      <c r="G173" s="2"/>
      <c r="H173" s="2"/>
      <c r="I173" s="2"/>
      <c r="J173" s="13"/>
      <c r="K173" s="1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</row>
    <row r="174" spans="1:109" ht="12.75">
      <c r="A174" s="2"/>
      <c r="B174" s="2"/>
      <c r="C174" s="2"/>
      <c r="D174" s="2"/>
      <c r="E174" s="2"/>
      <c r="F174" s="2"/>
      <c r="G174" s="2"/>
      <c r="H174" s="2"/>
      <c r="I174" s="2"/>
      <c r="J174" s="13"/>
      <c r="K174" s="1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</row>
    <row r="175" spans="1:109" ht="12.75">
      <c r="A175" s="2"/>
      <c r="B175" s="2"/>
      <c r="C175" s="2"/>
      <c r="D175" s="2"/>
      <c r="E175" s="2"/>
      <c r="F175" s="2"/>
      <c r="G175" s="2"/>
      <c r="H175" s="2"/>
      <c r="I175" s="2"/>
      <c r="J175" s="13"/>
      <c r="K175" s="1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</row>
    <row r="176" spans="1:109" ht="12.75">
      <c r="A176" s="2"/>
      <c r="B176" s="2"/>
      <c r="C176" s="2"/>
      <c r="D176" s="2"/>
      <c r="E176" s="2"/>
      <c r="F176" s="2"/>
      <c r="G176" s="2"/>
      <c r="H176" s="2"/>
      <c r="I176" s="2"/>
      <c r="J176" s="13"/>
      <c r="K176" s="1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</row>
    <row r="177" spans="1:109" ht="12.75">
      <c r="A177" s="2"/>
      <c r="B177" s="2"/>
      <c r="C177" s="2"/>
      <c r="D177" s="2"/>
      <c r="E177" s="2"/>
      <c r="F177" s="2"/>
      <c r="G177" s="2"/>
      <c r="H177" s="2"/>
      <c r="I177" s="2"/>
      <c r="J177" s="13"/>
      <c r="K177" s="1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</row>
    <row r="178" spans="1:109" ht="12.75">
      <c r="A178" s="2"/>
      <c r="B178" s="2"/>
      <c r="C178" s="2"/>
      <c r="D178" s="2"/>
      <c r="E178" s="2"/>
      <c r="F178" s="2"/>
      <c r="G178" s="2"/>
      <c r="H178" s="2"/>
      <c r="I178" s="2"/>
      <c r="J178" s="13"/>
      <c r="K178" s="1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</row>
    <row r="179" spans="1:109" ht="12.75">
      <c r="A179" s="2"/>
      <c r="B179" s="2"/>
      <c r="C179" s="2"/>
      <c r="D179" s="2"/>
      <c r="E179" s="2"/>
      <c r="F179" s="2"/>
      <c r="G179" s="2"/>
      <c r="H179" s="2"/>
      <c r="I179" s="2"/>
      <c r="J179" s="13"/>
      <c r="K179" s="1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</row>
    <row r="180" spans="1:109" ht="12.75">
      <c r="A180" s="2"/>
      <c r="B180" s="2"/>
      <c r="C180" s="2"/>
      <c r="D180" s="2"/>
      <c r="E180" s="2"/>
      <c r="F180" s="2"/>
      <c r="G180" s="2"/>
      <c r="H180" s="2"/>
      <c r="I180" s="2"/>
      <c r="J180" s="13"/>
      <c r="K180" s="1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</row>
    <row r="181" spans="1:109" ht="12.75">
      <c r="A181" s="2"/>
      <c r="B181" s="2"/>
      <c r="C181" s="2"/>
      <c r="D181" s="2"/>
      <c r="E181" s="2"/>
      <c r="F181" s="2"/>
      <c r="G181" s="2"/>
      <c r="H181" s="2"/>
      <c r="I181" s="2"/>
      <c r="J181" s="13"/>
      <c r="K181" s="1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</row>
    <row r="182" spans="1:109" ht="12.75">
      <c r="A182" s="2"/>
      <c r="B182" s="2"/>
      <c r="C182" s="2"/>
      <c r="D182" s="2"/>
      <c r="E182" s="2"/>
      <c r="F182" s="2"/>
      <c r="G182" s="2"/>
      <c r="H182" s="2"/>
      <c r="I182" s="2"/>
      <c r="J182" s="13"/>
      <c r="K182" s="1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</row>
    <row r="183" spans="1:109" ht="12.75">
      <c r="A183" s="2"/>
      <c r="B183" s="2"/>
      <c r="C183" s="2"/>
      <c r="D183" s="2"/>
      <c r="E183" s="2"/>
      <c r="F183" s="2"/>
      <c r="G183" s="2"/>
      <c r="H183" s="2"/>
      <c r="I183" s="2"/>
      <c r="J183" s="13"/>
      <c r="K183" s="1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</row>
    <row r="184" spans="1:109" ht="12.75">
      <c r="A184" s="2"/>
      <c r="B184" s="2"/>
      <c r="C184" s="2"/>
      <c r="D184" s="2"/>
      <c r="E184" s="2"/>
      <c r="F184" s="2"/>
      <c r="G184" s="2"/>
      <c r="H184" s="2"/>
      <c r="I184" s="2"/>
      <c r="J184" s="13"/>
      <c r="K184" s="1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</row>
    <row r="185" spans="1:109" ht="12.75">
      <c r="A185" s="2"/>
      <c r="B185" s="2"/>
      <c r="C185" s="2"/>
      <c r="D185" s="2"/>
      <c r="E185" s="2"/>
      <c r="F185" s="2"/>
      <c r="G185" s="2"/>
      <c r="H185" s="2"/>
      <c r="I185" s="2"/>
      <c r="J185" s="13"/>
      <c r="K185" s="1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</row>
    <row r="186" spans="1:109" ht="12.75">
      <c r="A186" s="2"/>
      <c r="B186" s="2"/>
      <c r="C186" s="2"/>
      <c r="D186" s="2"/>
      <c r="E186" s="2"/>
      <c r="F186" s="2"/>
      <c r="G186" s="2"/>
      <c r="H186" s="2"/>
      <c r="I186" s="2"/>
      <c r="J186" s="13"/>
      <c r="K186" s="1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</row>
    <row r="187" spans="1:109" ht="12.75">
      <c r="A187" s="2"/>
      <c r="B187" s="2"/>
      <c r="C187" s="2"/>
      <c r="D187" s="2"/>
      <c r="E187" s="2"/>
      <c r="F187" s="2"/>
      <c r="G187" s="2"/>
      <c r="H187" s="2"/>
      <c r="I187" s="2"/>
      <c r="J187" s="13"/>
      <c r="K187" s="1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</row>
    <row r="188" spans="1:109" ht="12.75">
      <c r="A188" s="2"/>
      <c r="B188" s="2"/>
      <c r="C188" s="2"/>
      <c r="D188" s="2"/>
      <c r="E188" s="2"/>
      <c r="F188" s="2"/>
      <c r="G188" s="2"/>
      <c r="H188" s="2"/>
      <c r="I188" s="2"/>
      <c r="J188" s="13"/>
      <c r="K188" s="1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</row>
    <row r="189" spans="1:109" ht="12.75">
      <c r="A189" s="2"/>
      <c r="B189" s="2"/>
      <c r="C189" s="2"/>
      <c r="D189" s="2"/>
      <c r="E189" s="2"/>
      <c r="F189" s="2"/>
      <c r="G189" s="2"/>
      <c r="H189" s="2"/>
      <c r="I189" s="2"/>
      <c r="J189" s="13"/>
      <c r="K189" s="1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</row>
    <row r="190" spans="1:109" ht="12.75">
      <c r="A190" s="2"/>
      <c r="B190" s="2"/>
      <c r="C190" s="2"/>
      <c r="D190" s="2"/>
      <c r="E190" s="2"/>
      <c r="F190" s="2"/>
      <c r="G190" s="2"/>
      <c r="H190" s="2"/>
      <c r="I190" s="2"/>
      <c r="J190" s="13"/>
      <c r="K190" s="1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</row>
    <row r="191" spans="1:109" ht="12.75">
      <c r="A191" s="2"/>
      <c r="B191" s="2"/>
      <c r="C191" s="2"/>
      <c r="D191" s="2"/>
      <c r="E191" s="2"/>
      <c r="F191" s="2"/>
      <c r="G191" s="2"/>
      <c r="H191" s="2"/>
      <c r="I191" s="2"/>
      <c r="J191" s="13"/>
      <c r="K191" s="1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</row>
    <row r="192" spans="1:109" ht="12.75">
      <c r="A192" s="2"/>
      <c r="B192" s="2"/>
      <c r="C192" s="2"/>
      <c r="D192" s="2"/>
      <c r="E192" s="2"/>
      <c r="F192" s="2"/>
      <c r="G192" s="2"/>
      <c r="H192" s="2"/>
      <c r="I192" s="2"/>
      <c r="J192" s="13"/>
      <c r="K192" s="1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</row>
    <row r="193" spans="1:109" ht="12.75">
      <c r="A193" s="2"/>
      <c r="B193" s="2"/>
      <c r="C193" s="2"/>
      <c r="D193" s="2"/>
      <c r="E193" s="2"/>
      <c r="F193" s="2"/>
      <c r="G193" s="2"/>
      <c r="H193" s="2"/>
      <c r="I193" s="2"/>
      <c r="J193" s="13"/>
      <c r="K193" s="1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</row>
    <row r="194" spans="1:109" ht="12.75">
      <c r="A194" s="2"/>
      <c r="B194" s="2"/>
      <c r="C194" s="2"/>
      <c r="D194" s="2"/>
      <c r="E194" s="2"/>
      <c r="F194" s="2"/>
      <c r="G194" s="2"/>
      <c r="H194" s="2"/>
      <c r="I194" s="2"/>
      <c r="J194" s="13"/>
      <c r="K194" s="1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</row>
    <row r="195" spans="1:109" ht="12.75">
      <c r="A195" s="2"/>
      <c r="B195" s="2"/>
      <c r="C195" s="2"/>
      <c r="D195" s="2"/>
      <c r="E195" s="2"/>
      <c r="F195" s="2"/>
      <c r="G195" s="2"/>
      <c r="H195" s="2"/>
      <c r="I195" s="2"/>
      <c r="J195" s="13"/>
      <c r="K195" s="1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</row>
    <row r="196" spans="1:109" ht="12.75">
      <c r="A196" s="2"/>
      <c r="B196" s="2"/>
      <c r="C196" s="2"/>
      <c r="D196" s="2"/>
      <c r="E196" s="2"/>
      <c r="F196" s="2"/>
      <c r="G196" s="2"/>
      <c r="H196" s="2"/>
      <c r="I196" s="2"/>
      <c r="J196" s="13"/>
      <c r="K196" s="1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</row>
    <row r="197" spans="1:109" ht="12.75">
      <c r="A197" s="2"/>
      <c r="B197" s="2"/>
      <c r="C197" s="2"/>
      <c r="D197" s="2"/>
      <c r="E197" s="2"/>
      <c r="F197" s="2"/>
      <c r="G197" s="2"/>
      <c r="H197" s="2"/>
      <c r="I197" s="2"/>
      <c r="J197" s="13"/>
      <c r="K197" s="1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</row>
    <row r="198" spans="1:109" ht="12.75">
      <c r="A198" s="2"/>
      <c r="B198" s="2"/>
      <c r="C198" s="2"/>
      <c r="D198" s="2"/>
      <c r="E198" s="2"/>
      <c r="F198" s="2"/>
      <c r="G198" s="2"/>
      <c r="H198" s="2"/>
      <c r="I198" s="2"/>
      <c r="J198" s="13"/>
      <c r="K198" s="1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</row>
    <row r="199" spans="1:109" ht="12.75">
      <c r="A199" s="2"/>
      <c r="B199" s="2"/>
      <c r="C199" s="2"/>
      <c r="D199" s="2"/>
      <c r="E199" s="2"/>
      <c r="F199" s="2"/>
      <c r="G199" s="2"/>
      <c r="H199" s="2"/>
      <c r="I199" s="2"/>
      <c r="J199" s="13"/>
      <c r="K199" s="1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</row>
    <row r="200" spans="1:109" ht="12.75">
      <c r="A200" s="2"/>
      <c r="B200" s="2"/>
      <c r="C200" s="2"/>
      <c r="D200" s="2"/>
      <c r="E200" s="2"/>
      <c r="F200" s="2"/>
      <c r="G200" s="2"/>
      <c r="H200" s="2"/>
      <c r="I200" s="2"/>
      <c r="J200" s="13"/>
      <c r="K200" s="1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</row>
    <row r="201" spans="1:109" ht="12.75">
      <c r="A201" s="2"/>
      <c r="B201" s="2"/>
      <c r="C201" s="2"/>
      <c r="D201" s="2"/>
      <c r="E201" s="2"/>
      <c r="F201" s="2"/>
      <c r="G201" s="2"/>
      <c r="H201" s="2"/>
      <c r="I201" s="2"/>
      <c r="J201" s="13"/>
      <c r="K201" s="1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</row>
    <row r="202" spans="1:109" ht="12.75">
      <c r="A202" s="2"/>
      <c r="B202" s="2"/>
      <c r="C202" s="2"/>
      <c r="D202" s="2"/>
      <c r="E202" s="2"/>
      <c r="F202" s="2"/>
      <c r="G202" s="2"/>
      <c r="H202" s="2"/>
      <c r="I202" s="2"/>
      <c r="J202" s="13"/>
      <c r="K202" s="1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</row>
    <row r="203" spans="1:109" ht="12.75">
      <c r="A203" s="2"/>
      <c r="B203" s="2"/>
      <c r="C203" s="2"/>
      <c r="D203" s="2"/>
      <c r="E203" s="2"/>
      <c r="F203" s="2"/>
      <c r="G203" s="2"/>
      <c r="H203" s="2"/>
      <c r="I203" s="2"/>
      <c r="J203" s="13"/>
      <c r="K203" s="1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</row>
    <row r="204" spans="1:109" ht="12.75">
      <c r="A204" s="2"/>
      <c r="B204" s="2"/>
      <c r="C204" s="2"/>
      <c r="D204" s="2"/>
      <c r="E204" s="2"/>
      <c r="F204" s="2"/>
      <c r="G204" s="2"/>
      <c r="H204" s="2"/>
      <c r="I204" s="2"/>
      <c r="J204" s="13"/>
      <c r="K204" s="1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</row>
    <row r="205" spans="1:109" ht="12.75">
      <c r="A205" s="2"/>
      <c r="B205" s="2"/>
      <c r="C205" s="2"/>
      <c r="D205" s="2"/>
      <c r="E205" s="2"/>
      <c r="F205" s="2"/>
      <c r="G205" s="2"/>
      <c r="H205" s="2"/>
      <c r="I205" s="2"/>
      <c r="J205" s="13"/>
      <c r="K205" s="1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</row>
    <row r="206" spans="1:109" ht="12.75">
      <c r="A206" s="2"/>
      <c r="B206" s="2"/>
      <c r="C206" s="2"/>
      <c r="D206" s="2"/>
      <c r="E206" s="2"/>
      <c r="F206" s="2"/>
      <c r="G206" s="2"/>
      <c r="H206" s="2"/>
      <c r="I206" s="2"/>
      <c r="J206" s="13"/>
      <c r="K206" s="1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</row>
    <row r="207" spans="1:109" ht="12.75">
      <c r="A207" s="2"/>
      <c r="B207" s="2"/>
      <c r="C207" s="2"/>
      <c r="D207" s="2"/>
      <c r="E207" s="2"/>
      <c r="F207" s="2"/>
      <c r="G207" s="2"/>
      <c r="H207" s="2"/>
      <c r="I207" s="2"/>
      <c r="J207" s="13"/>
      <c r="K207" s="1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</row>
    <row r="208" spans="1:109" ht="12.75">
      <c r="A208" s="2"/>
      <c r="B208" s="2"/>
      <c r="C208" s="2"/>
      <c r="D208" s="2"/>
      <c r="E208" s="2"/>
      <c r="F208" s="2"/>
      <c r="G208" s="2"/>
      <c r="H208" s="2"/>
      <c r="I208" s="2"/>
      <c r="J208" s="13"/>
      <c r="K208" s="1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</row>
    <row r="209" spans="1:109" ht="12.75">
      <c r="A209" s="2"/>
      <c r="B209" s="2"/>
      <c r="C209" s="2"/>
      <c r="D209" s="2"/>
      <c r="E209" s="2"/>
      <c r="F209" s="2"/>
      <c r="G209" s="2"/>
      <c r="H209" s="2"/>
      <c r="I209" s="2"/>
      <c r="J209" s="13"/>
      <c r="K209" s="1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</row>
    <row r="210" spans="1:109" ht="12.75">
      <c r="A210" s="2"/>
      <c r="B210" s="2"/>
      <c r="C210" s="2"/>
      <c r="D210" s="2"/>
      <c r="E210" s="2"/>
      <c r="F210" s="2"/>
      <c r="G210" s="2"/>
      <c r="H210" s="2"/>
      <c r="I210" s="2"/>
      <c r="J210" s="13"/>
      <c r="K210" s="1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</row>
    <row r="211" spans="1:109" ht="12.75">
      <c r="A211" s="2"/>
      <c r="B211" s="2"/>
      <c r="C211" s="2"/>
      <c r="D211" s="2"/>
      <c r="E211" s="2"/>
      <c r="F211" s="2"/>
      <c r="G211" s="2"/>
      <c r="H211" s="2"/>
      <c r="I211" s="2"/>
      <c r="J211" s="13"/>
      <c r="K211" s="1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</row>
    <row r="212" spans="1:109" ht="12.75">
      <c r="A212" s="2"/>
      <c r="B212" s="2"/>
      <c r="C212" s="2"/>
      <c r="D212" s="2"/>
      <c r="E212" s="2"/>
      <c r="F212" s="2"/>
      <c r="G212" s="2"/>
      <c r="H212" s="2"/>
      <c r="I212" s="2"/>
      <c r="J212" s="13"/>
      <c r="K212" s="1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</row>
    <row r="213" spans="1:109" ht="12.75">
      <c r="A213" s="2"/>
      <c r="B213" s="2"/>
      <c r="C213" s="2"/>
      <c r="D213" s="2"/>
      <c r="E213" s="2"/>
      <c r="F213" s="2"/>
      <c r="G213" s="2"/>
      <c r="H213" s="2"/>
      <c r="I213" s="2"/>
      <c r="J213" s="13"/>
      <c r="K213" s="1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</row>
    <row r="214" spans="1:109" ht="12.75">
      <c r="A214" s="2"/>
      <c r="B214" s="2"/>
      <c r="C214" s="2"/>
      <c r="D214" s="2"/>
      <c r="E214" s="2"/>
      <c r="F214" s="2"/>
      <c r="G214" s="2"/>
      <c r="H214" s="2"/>
      <c r="I214" s="2"/>
      <c r="J214" s="13"/>
      <c r="K214" s="1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</row>
    <row r="215" spans="1:109" ht="12.75">
      <c r="A215" s="2"/>
      <c r="B215" s="2"/>
      <c r="C215" s="2"/>
      <c r="D215" s="2"/>
      <c r="E215" s="2"/>
      <c r="F215" s="2"/>
      <c r="G215" s="2"/>
      <c r="H215" s="2"/>
      <c r="I215" s="2"/>
      <c r="J215" s="13"/>
      <c r="K215" s="1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</row>
    <row r="216" spans="1:109" ht="12.75">
      <c r="A216" s="2"/>
      <c r="B216" s="2"/>
      <c r="C216" s="2"/>
      <c r="D216" s="2"/>
      <c r="E216" s="2"/>
      <c r="F216" s="2"/>
      <c r="G216" s="2"/>
      <c r="H216" s="2"/>
      <c r="I216" s="2"/>
      <c r="J216" s="13"/>
      <c r="K216" s="1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</row>
    <row r="217" spans="1:109" ht="12.75">
      <c r="A217" s="2"/>
      <c r="B217" s="2"/>
      <c r="C217" s="2"/>
      <c r="D217" s="2"/>
      <c r="E217" s="2"/>
      <c r="F217" s="2"/>
      <c r="G217" s="2"/>
      <c r="H217" s="2"/>
      <c r="I217" s="2"/>
      <c r="J217" s="13"/>
      <c r="K217" s="1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</row>
    <row r="218" spans="1:109" ht="12.75">
      <c r="A218" s="2"/>
      <c r="B218" s="2"/>
      <c r="C218" s="2"/>
      <c r="D218" s="2"/>
      <c r="E218" s="2"/>
      <c r="F218" s="2"/>
      <c r="G218" s="2"/>
      <c r="H218" s="2"/>
      <c r="I218" s="2"/>
      <c r="J218" s="13"/>
      <c r="K218" s="1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</row>
    <row r="219" spans="1:109" ht="12.75">
      <c r="A219" s="2"/>
      <c r="B219" s="2"/>
      <c r="C219" s="2"/>
      <c r="D219" s="2"/>
      <c r="E219" s="2"/>
      <c r="F219" s="2"/>
      <c r="G219" s="2"/>
      <c r="H219" s="2"/>
      <c r="I219" s="2"/>
      <c r="J219" s="13"/>
      <c r="K219" s="1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</row>
    <row r="220" spans="1:109" ht="12.75">
      <c r="A220" s="2"/>
      <c r="B220" s="2"/>
      <c r="C220" s="2"/>
      <c r="D220" s="2"/>
      <c r="E220" s="2"/>
      <c r="F220" s="2"/>
      <c r="G220" s="2"/>
      <c r="H220" s="2"/>
      <c r="I220" s="2"/>
      <c r="J220" s="13"/>
      <c r="K220" s="1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</row>
    <row r="221" spans="1:109" ht="12.75">
      <c r="A221" s="2"/>
      <c r="B221" s="2"/>
      <c r="C221" s="2"/>
      <c r="D221" s="2"/>
      <c r="E221" s="2"/>
      <c r="F221" s="2"/>
      <c r="G221" s="2"/>
      <c r="H221" s="2"/>
      <c r="I221" s="2"/>
      <c r="J221" s="13"/>
      <c r="K221" s="1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</row>
    <row r="222" spans="1:109" ht="12.75">
      <c r="A222" s="2"/>
      <c r="B222" s="2"/>
      <c r="C222" s="2"/>
      <c r="D222" s="2"/>
      <c r="E222" s="2"/>
      <c r="F222" s="2"/>
      <c r="G222" s="2"/>
      <c r="H222" s="2"/>
      <c r="I222" s="2"/>
      <c r="J222" s="13"/>
      <c r="K222" s="1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</row>
    <row r="223" spans="1:109" ht="12.75">
      <c r="A223" s="2"/>
      <c r="B223" s="2"/>
      <c r="C223" s="2"/>
      <c r="D223" s="2"/>
      <c r="E223" s="2"/>
      <c r="F223" s="2"/>
      <c r="G223" s="2"/>
      <c r="H223" s="2"/>
      <c r="I223" s="2"/>
      <c r="J223" s="13"/>
      <c r="K223" s="1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</row>
    <row r="224" spans="1:109" ht="12.75">
      <c r="A224" s="2"/>
      <c r="B224" s="2"/>
      <c r="C224" s="2"/>
      <c r="D224" s="2"/>
      <c r="E224" s="2"/>
      <c r="F224" s="2"/>
      <c r="G224" s="2"/>
      <c r="H224" s="2"/>
      <c r="I224" s="2"/>
      <c r="J224" s="13"/>
      <c r="K224" s="1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</row>
    <row r="225" spans="1:109" ht="12.75">
      <c r="A225" s="2"/>
      <c r="B225" s="2"/>
      <c r="C225" s="2"/>
      <c r="D225" s="2"/>
      <c r="E225" s="2"/>
      <c r="F225" s="2"/>
      <c r="G225" s="2"/>
      <c r="H225" s="2"/>
      <c r="I225" s="2"/>
      <c r="J225" s="13"/>
      <c r="K225" s="1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</row>
    <row r="226" spans="1:109" ht="12.75">
      <c r="A226" s="2"/>
      <c r="B226" s="2"/>
      <c r="C226" s="2"/>
      <c r="D226" s="2"/>
      <c r="E226" s="2"/>
      <c r="F226" s="2"/>
      <c r="G226" s="2"/>
      <c r="H226" s="2"/>
      <c r="I226" s="2"/>
      <c r="J226" s="13"/>
      <c r="K226" s="1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</row>
    <row r="227" spans="1:109" ht="12.75">
      <c r="A227" s="2"/>
      <c r="B227" s="2"/>
      <c r="C227" s="2"/>
      <c r="D227" s="2"/>
      <c r="E227" s="2"/>
      <c r="F227" s="2"/>
      <c r="G227" s="2"/>
      <c r="H227" s="2"/>
      <c r="I227" s="2"/>
      <c r="J227" s="13"/>
      <c r="K227" s="1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</row>
    <row r="228" spans="1:109" ht="12.75">
      <c r="A228" s="2"/>
      <c r="B228" s="2"/>
      <c r="C228" s="2"/>
      <c r="D228" s="2"/>
      <c r="E228" s="2"/>
      <c r="F228" s="2"/>
      <c r="G228" s="2"/>
      <c r="H228" s="2"/>
      <c r="I228" s="2"/>
      <c r="J228" s="13"/>
      <c r="K228" s="1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</row>
    <row r="229" spans="1:109" ht="12.75">
      <c r="A229" s="2"/>
      <c r="B229" s="2"/>
      <c r="C229" s="2"/>
      <c r="D229" s="2"/>
      <c r="E229" s="2"/>
      <c r="F229" s="2"/>
      <c r="G229" s="2"/>
      <c r="H229" s="2"/>
      <c r="I229" s="2"/>
      <c r="J229" s="13"/>
      <c r="K229" s="1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</row>
    <row r="230" spans="1:109" ht="12.75">
      <c r="A230" s="2"/>
      <c r="B230" s="2"/>
      <c r="C230" s="2"/>
      <c r="D230" s="2"/>
      <c r="E230" s="2"/>
      <c r="F230" s="2"/>
      <c r="G230" s="2"/>
      <c r="H230" s="2"/>
      <c r="I230" s="2"/>
      <c r="J230" s="13"/>
      <c r="K230" s="1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</row>
    <row r="231" spans="1:109" ht="12.75">
      <c r="A231" s="2"/>
      <c r="B231" s="2"/>
      <c r="C231" s="2"/>
      <c r="D231" s="2"/>
      <c r="E231" s="2"/>
      <c r="F231" s="2"/>
      <c r="G231" s="2"/>
      <c r="H231" s="2"/>
      <c r="I231" s="2"/>
      <c r="J231" s="13"/>
      <c r="K231" s="1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</row>
  </sheetData>
  <sheetProtection/>
  <mergeCells count="5">
    <mergeCell ref="A5:L5"/>
    <mergeCell ref="A1:M1"/>
    <mergeCell ref="A2:M2"/>
    <mergeCell ref="A3:M3"/>
    <mergeCell ref="A4:M4"/>
  </mergeCells>
  <printOptions gridLines="1"/>
  <pageMargins left="0.82" right="0.4724409448818898" top="0.984251968503937" bottom="0.984251968503937" header="0.7086614173228347" footer="0.7086614173228347"/>
  <pageSetup horizontalDpi="300" verticalDpi="300" orientation="landscape" scale="80" r:id="rId1"/>
  <headerFooter alignWithMargins="0">
    <oddFooter>&amp;C&amp;"Arial,Negrita" ANEXO 2: RESGUARDOS CONSTITUIDOS POR EL INCORA&amp;R&amp;"Times New Roman,Normal"&amp;8&amp;F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C566"/>
  <sheetViews>
    <sheetView zoomScalePageLayoutView="0" workbookViewId="0" topLeftCell="A22">
      <selection activeCell="B29" sqref="B29"/>
    </sheetView>
  </sheetViews>
  <sheetFormatPr defaultColWidth="11.421875" defaultRowHeight="12.75"/>
  <cols>
    <col min="1" max="1" width="8.7109375" style="58" customWidth="1"/>
    <col min="2" max="2" width="19.57421875" style="0" customWidth="1"/>
    <col min="3" max="3" width="15.8515625" style="0" customWidth="1"/>
    <col min="4" max="4" width="9.7109375" style="110" hidden="1" customWidth="1"/>
    <col min="5" max="5" width="13.7109375" style="110" customWidth="1"/>
    <col min="6" max="6" width="14.421875" style="110" customWidth="1"/>
    <col min="8" max="8" width="8.8515625" style="0" customWidth="1"/>
    <col min="9" max="9" width="8.140625" style="0" customWidth="1"/>
    <col min="10" max="10" width="11.7109375" style="12" customWidth="1"/>
    <col min="11" max="11" width="8.57421875" style="12" customWidth="1"/>
    <col min="12" max="13" width="8.421875" style="0" customWidth="1"/>
    <col min="14" max="16" width="8.421875" style="0" bestFit="1" customWidth="1"/>
  </cols>
  <sheetData>
    <row r="1" spans="1:14" ht="12.75">
      <c r="A1" s="409" t="s">
        <v>241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2.75">
      <c r="A2" s="409" t="s">
        <v>242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4" ht="12.75">
      <c r="A3" s="409" t="s">
        <v>243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5" ht="12.75">
      <c r="A4" s="410" t="s">
        <v>1660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3" ht="12.75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175"/>
    </row>
    <row r="6" spans="1:16" s="58" customFormat="1" ht="12.75">
      <c r="A6" s="67" t="s">
        <v>244</v>
      </c>
      <c r="B6" s="69" t="s">
        <v>245</v>
      </c>
      <c r="C6" s="67" t="s">
        <v>246</v>
      </c>
      <c r="D6" s="112" t="s">
        <v>247</v>
      </c>
      <c r="E6" s="112" t="s">
        <v>248</v>
      </c>
      <c r="F6" s="418" t="s">
        <v>249</v>
      </c>
      <c r="G6" s="419"/>
      <c r="H6" s="404" t="s">
        <v>373</v>
      </c>
      <c r="I6" s="405"/>
      <c r="J6" s="100" t="s">
        <v>253</v>
      </c>
      <c r="K6" s="73" t="s">
        <v>1553</v>
      </c>
      <c r="L6" s="73" t="s">
        <v>1553</v>
      </c>
      <c r="M6" s="73" t="s">
        <v>1553</v>
      </c>
      <c r="N6" s="73" t="s">
        <v>1553</v>
      </c>
      <c r="O6" s="73" t="s">
        <v>1553</v>
      </c>
      <c r="P6" s="73" t="s">
        <v>1553</v>
      </c>
    </row>
    <row r="7" spans="1:16" s="58" customFormat="1" ht="12.75">
      <c r="A7" s="68"/>
      <c r="B7" s="96" t="s">
        <v>254</v>
      </c>
      <c r="C7" s="68"/>
      <c r="D7" s="113"/>
      <c r="E7" s="113"/>
      <c r="F7" s="113" t="s">
        <v>255</v>
      </c>
      <c r="G7" s="99" t="s">
        <v>250</v>
      </c>
      <c r="H7" s="68" t="s">
        <v>251</v>
      </c>
      <c r="I7" s="70" t="s">
        <v>252</v>
      </c>
      <c r="J7" s="74"/>
      <c r="K7" s="74" t="s">
        <v>1498</v>
      </c>
      <c r="L7" s="74" t="s">
        <v>2108</v>
      </c>
      <c r="M7" s="74" t="s">
        <v>1800</v>
      </c>
      <c r="N7" s="74" t="s">
        <v>120</v>
      </c>
      <c r="O7" s="74" t="s">
        <v>593</v>
      </c>
      <c r="P7" s="74" t="s">
        <v>721</v>
      </c>
    </row>
    <row r="8" spans="1:16" ht="33.75">
      <c r="A8" s="310">
        <v>1</v>
      </c>
      <c r="B8" s="176" t="s">
        <v>256</v>
      </c>
      <c r="C8" s="163" t="s">
        <v>85</v>
      </c>
      <c r="D8" s="157" t="s">
        <v>257</v>
      </c>
      <c r="E8" s="176" t="s">
        <v>258</v>
      </c>
      <c r="F8" s="177" t="s">
        <v>1979</v>
      </c>
      <c r="G8" s="156" t="s">
        <v>259</v>
      </c>
      <c r="H8" s="178">
        <v>205</v>
      </c>
      <c r="I8" s="178">
        <v>32</v>
      </c>
      <c r="J8" s="179">
        <v>47320</v>
      </c>
      <c r="K8" s="178">
        <v>240</v>
      </c>
      <c r="L8" s="178">
        <v>240</v>
      </c>
      <c r="M8" s="178">
        <v>265</v>
      </c>
      <c r="N8" s="178">
        <v>272</v>
      </c>
      <c r="O8" s="340">
        <v>279</v>
      </c>
      <c r="P8" s="340">
        <v>286</v>
      </c>
    </row>
    <row r="9" spans="1:16" ht="33.75">
      <c r="A9" s="146">
        <v>1</v>
      </c>
      <c r="B9" s="136" t="s">
        <v>1813</v>
      </c>
      <c r="C9" s="136" t="s">
        <v>260</v>
      </c>
      <c r="D9" s="136" t="s">
        <v>261</v>
      </c>
      <c r="E9" s="136" t="s">
        <v>264</v>
      </c>
      <c r="F9" s="142" t="s">
        <v>265</v>
      </c>
      <c r="G9" s="190" t="s">
        <v>266</v>
      </c>
      <c r="H9" s="191">
        <v>1177</v>
      </c>
      <c r="I9" s="191">
        <v>300</v>
      </c>
      <c r="J9" s="192">
        <v>688160</v>
      </c>
      <c r="K9" s="181">
        <f>1994+1090</f>
        <v>3084</v>
      </c>
      <c r="L9" s="181">
        <f>1994+1090</f>
        <v>3084</v>
      </c>
      <c r="M9" s="181">
        <v>2202</v>
      </c>
      <c r="N9" s="347">
        <v>2263</v>
      </c>
      <c r="O9" s="351">
        <v>2322</v>
      </c>
      <c r="P9" s="351">
        <v>2354</v>
      </c>
    </row>
    <row r="10" spans="1:16" ht="45">
      <c r="A10" s="50">
        <v>1</v>
      </c>
      <c r="B10" s="128" t="s">
        <v>1980</v>
      </c>
      <c r="C10" s="163" t="s">
        <v>79</v>
      </c>
      <c r="D10" s="163" t="s">
        <v>1981</v>
      </c>
      <c r="E10" s="227" t="s">
        <v>258</v>
      </c>
      <c r="F10" s="163" t="s">
        <v>1982</v>
      </c>
      <c r="G10" s="49" t="s">
        <v>267</v>
      </c>
      <c r="H10" s="181">
        <v>729</v>
      </c>
      <c r="I10" s="181">
        <v>117</v>
      </c>
      <c r="J10" s="182">
        <v>184620</v>
      </c>
      <c r="K10" s="181">
        <v>1113</v>
      </c>
      <c r="L10" s="181">
        <v>1113</v>
      </c>
      <c r="M10" s="181">
        <v>1229</v>
      </c>
      <c r="N10" s="347">
        <v>1263</v>
      </c>
      <c r="O10" s="351">
        <v>1296</v>
      </c>
      <c r="P10" s="351">
        <v>1329</v>
      </c>
    </row>
    <row r="11" spans="1:16" ht="33.75">
      <c r="A11" s="50">
        <v>1</v>
      </c>
      <c r="B11" s="161" t="s">
        <v>270</v>
      </c>
      <c r="C11" s="163" t="s">
        <v>76</v>
      </c>
      <c r="D11" s="183" t="s">
        <v>1983</v>
      </c>
      <c r="E11" s="128" t="s">
        <v>258</v>
      </c>
      <c r="F11" s="183" t="s">
        <v>1984</v>
      </c>
      <c r="G11" s="49" t="s">
        <v>271</v>
      </c>
      <c r="H11" s="181">
        <v>877</v>
      </c>
      <c r="I11" s="181">
        <v>157</v>
      </c>
      <c r="J11" s="182">
        <v>84000</v>
      </c>
      <c r="K11" s="181">
        <v>904</v>
      </c>
      <c r="L11" s="181">
        <v>904</v>
      </c>
      <c r="M11" s="181">
        <v>998</v>
      </c>
      <c r="N11" s="347">
        <v>1026</v>
      </c>
      <c r="O11" s="351">
        <v>1052</v>
      </c>
      <c r="P11" s="351">
        <v>1079</v>
      </c>
    </row>
    <row r="12" spans="1:16" ht="33.75">
      <c r="A12" s="50">
        <v>1</v>
      </c>
      <c r="B12" s="163" t="s">
        <v>1985</v>
      </c>
      <c r="C12" s="354" t="s">
        <v>78</v>
      </c>
      <c r="D12" s="128" t="s">
        <v>276</v>
      </c>
      <c r="E12" s="128" t="s">
        <v>1986</v>
      </c>
      <c r="F12" s="163" t="s">
        <v>1102</v>
      </c>
      <c r="G12" s="49" t="s">
        <v>277</v>
      </c>
      <c r="H12" s="181">
        <v>803</v>
      </c>
      <c r="I12" s="181">
        <v>177</v>
      </c>
      <c r="J12" s="182">
        <v>180000</v>
      </c>
      <c r="K12" s="181">
        <v>840</v>
      </c>
      <c r="L12" s="181">
        <v>840</v>
      </c>
      <c r="M12" s="181">
        <v>928</v>
      </c>
      <c r="N12" s="347">
        <v>954</v>
      </c>
      <c r="O12" s="351">
        <v>978</v>
      </c>
      <c r="P12" s="351">
        <v>1003</v>
      </c>
    </row>
    <row r="13" spans="1:16" ht="33.75">
      <c r="A13" s="50">
        <v>1</v>
      </c>
      <c r="B13" s="128" t="s">
        <v>278</v>
      </c>
      <c r="C13" s="163" t="s">
        <v>77</v>
      </c>
      <c r="D13" s="128" t="s">
        <v>279</v>
      </c>
      <c r="E13" s="128" t="s">
        <v>258</v>
      </c>
      <c r="F13" s="165" t="s">
        <v>1987</v>
      </c>
      <c r="G13" s="49" t="s">
        <v>275</v>
      </c>
      <c r="H13" s="181">
        <v>608</v>
      </c>
      <c r="I13" s="181">
        <v>115</v>
      </c>
      <c r="J13" s="182">
        <v>60540</v>
      </c>
      <c r="K13" s="181">
        <v>609</v>
      </c>
      <c r="L13" s="181">
        <v>609</v>
      </c>
      <c r="M13" s="181">
        <v>672</v>
      </c>
      <c r="N13" s="347">
        <v>691</v>
      </c>
      <c r="O13" s="351">
        <v>709</v>
      </c>
      <c r="P13" s="351">
        <v>727</v>
      </c>
    </row>
    <row r="14" spans="1:16" ht="33.75">
      <c r="A14" s="50">
        <v>1</v>
      </c>
      <c r="B14" s="128" t="s">
        <v>281</v>
      </c>
      <c r="C14" s="354" t="s">
        <v>72</v>
      </c>
      <c r="D14" s="128">
        <v>229317</v>
      </c>
      <c r="E14" s="128" t="s">
        <v>258</v>
      </c>
      <c r="F14" s="163" t="s">
        <v>2073</v>
      </c>
      <c r="G14" s="49" t="s">
        <v>282</v>
      </c>
      <c r="H14" s="181">
        <v>259</v>
      </c>
      <c r="I14" s="181">
        <v>55</v>
      </c>
      <c r="J14" s="182">
        <v>25100</v>
      </c>
      <c r="K14" s="181">
        <v>762</v>
      </c>
      <c r="L14" s="181">
        <v>762</v>
      </c>
      <c r="M14" s="181">
        <v>841</v>
      </c>
      <c r="N14" s="347">
        <v>864</v>
      </c>
      <c r="O14" s="351">
        <v>887</v>
      </c>
      <c r="P14" s="351">
        <v>910</v>
      </c>
    </row>
    <row r="15" spans="1:16" ht="22.5">
      <c r="A15" s="50">
        <v>1</v>
      </c>
      <c r="B15" s="128" t="s">
        <v>283</v>
      </c>
      <c r="C15" s="128" t="s">
        <v>283</v>
      </c>
      <c r="D15" s="128" t="s">
        <v>284</v>
      </c>
      <c r="E15" s="161" t="s">
        <v>285</v>
      </c>
      <c r="F15" s="163" t="s">
        <v>2074</v>
      </c>
      <c r="G15" s="49" t="s">
        <v>286</v>
      </c>
      <c r="H15" s="181">
        <v>88</v>
      </c>
      <c r="I15" s="181">
        <v>15</v>
      </c>
      <c r="J15" s="182">
        <v>5700</v>
      </c>
      <c r="K15" s="181">
        <v>88</v>
      </c>
      <c r="L15" s="181">
        <v>88</v>
      </c>
      <c r="M15" s="181">
        <v>96</v>
      </c>
      <c r="N15" s="347">
        <v>98</v>
      </c>
      <c r="O15" s="351">
        <v>100</v>
      </c>
      <c r="P15" s="351">
        <v>102</v>
      </c>
    </row>
    <row r="16" spans="1:16" ht="45">
      <c r="A16" s="50">
        <v>1</v>
      </c>
      <c r="B16" s="128" t="s">
        <v>287</v>
      </c>
      <c r="C16" s="163" t="s">
        <v>43</v>
      </c>
      <c r="D16" s="128">
        <v>262776</v>
      </c>
      <c r="E16" s="163" t="s">
        <v>234</v>
      </c>
      <c r="F16" s="128" t="s">
        <v>289</v>
      </c>
      <c r="G16" s="49"/>
      <c r="H16" s="181">
        <v>316</v>
      </c>
      <c r="I16" s="181">
        <v>28</v>
      </c>
      <c r="J16" s="182">
        <v>19120</v>
      </c>
      <c r="K16" s="181">
        <v>434</v>
      </c>
      <c r="L16" s="181">
        <v>434</v>
      </c>
      <c r="M16" s="181">
        <v>476</v>
      </c>
      <c r="N16" s="347">
        <v>488</v>
      </c>
      <c r="O16" s="351">
        <v>500</v>
      </c>
      <c r="P16" s="351">
        <v>512</v>
      </c>
    </row>
    <row r="17" spans="1:16" ht="22.5">
      <c r="A17" s="50">
        <v>1</v>
      </c>
      <c r="B17" s="128" t="s">
        <v>291</v>
      </c>
      <c r="C17" s="128" t="s">
        <v>228</v>
      </c>
      <c r="D17" s="128">
        <v>262933</v>
      </c>
      <c r="E17" s="183" t="s">
        <v>2076</v>
      </c>
      <c r="F17" s="163" t="s">
        <v>2078</v>
      </c>
      <c r="G17" s="49"/>
      <c r="H17" s="181">
        <v>149</v>
      </c>
      <c r="I17" s="181">
        <v>31</v>
      </c>
      <c r="J17" s="182">
        <v>74000</v>
      </c>
      <c r="K17" s="181">
        <v>370</v>
      </c>
      <c r="L17" s="181">
        <v>370</v>
      </c>
      <c r="M17" s="181">
        <v>370</v>
      </c>
      <c r="N17" s="347">
        <v>379</v>
      </c>
      <c r="O17" s="351">
        <v>388</v>
      </c>
      <c r="P17" s="351">
        <v>397</v>
      </c>
    </row>
    <row r="18" spans="1:16" ht="33.75">
      <c r="A18" s="50">
        <v>1</v>
      </c>
      <c r="B18" s="128" t="s">
        <v>293</v>
      </c>
      <c r="C18" s="354" t="s">
        <v>72</v>
      </c>
      <c r="D18" s="128">
        <v>264760</v>
      </c>
      <c r="E18" s="128" t="s">
        <v>258</v>
      </c>
      <c r="F18" s="161" t="s">
        <v>294</v>
      </c>
      <c r="G18" s="49"/>
      <c r="H18" s="181">
        <v>87</v>
      </c>
      <c r="I18" s="181">
        <v>22</v>
      </c>
      <c r="J18" s="182">
        <v>3985</v>
      </c>
      <c r="K18" s="181">
        <v>87</v>
      </c>
      <c r="L18" s="181">
        <v>87</v>
      </c>
      <c r="M18" s="181">
        <v>96</v>
      </c>
      <c r="N18" s="347">
        <v>99</v>
      </c>
      <c r="O18" s="351">
        <v>101</v>
      </c>
      <c r="P18" s="351">
        <v>104</v>
      </c>
    </row>
    <row r="19" spans="1:16" ht="33.75">
      <c r="A19" s="50">
        <v>1</v>
      </c>
      <c r="B19" s="128" t="s">
        <v>301</v>
      </c>
      <c r="C19" s="163" t="s">
        <v>81</v>
      </c>
      <c r="D19" s="128" t="s">
        <v>302</v>
      </c>
      <c r="E19" s="128" t="s">
        <v>258</v>
      </c>
      <c r="F19" s="128" t="s">
        <v>303</v>
      </c>
      <c r="G19" s="49"/>
      <c r="H19" s="181">
        <v>118</v>
      </c>
      <c r="I19" s="181">
        <v>31</v>
      </c>
      <c r="J19" s="182">
        <v>15390</v>
      </c>
      <c r="K19" s="181">
        <v>118</v>
      </c>
      <c r="L19" s="181">
        <v>118</v>
      </c>
      <c r="M19" s="181">
        <v>130</v>
      </c>
      <c r="N19" s="347">
        <v>134</v>
      </c>
      <c r="O19" s="351">
        <v>137</v>
      </c>
      <c r="P19" s="351">
        <v>140</v>
      </c>
    </row>
    <row r="20" spans="1:16" ht="22.5">
      <c r="A20" s="50">
        <v>1</v>
      </c>
      <c r="B20" s="128" t="s">
        <v>305</v>
      </c>
      <c r="C20" s="128" t="s">
        <v>288</v>
      </c>
      <c r="D20" s="128" t="s">
        <v>306</v>
      </c>
      <c r="E20" s="128" t="s">
        <v>258</v>
      </c>
      <c r="F20" s="163" t="s">
        <v>1801</v>
      </c>
      <c r="G20" s="49"/>
      <c r="H20" s="181">
        <v>105</v>
      </c>
      <c r="I20" s="181">
        <v>25</v>
      </c>
      <c r="J20" s="182">
        <v>7980</v>
      </c>
      <c r="K20" s="181">
        <v>105</v>
      </c>
      <c r="L20" s="181">
        <v>105</v>
      </c>
      <c r="M20" s="181">
        <v>105</v>
      </c>
      <c r="N20" s="347">
        <v>107</v>
      </c>
      <c r="O20" s="351">
        <v>109</v>
      </c>
      <c r="P20" s="351">
        <v>111</v>
      </c>
    </row>
    <row r="21" spans="1:16" ht="12.75">
      <c r="A21" s="50">
        <v>1</v>
      </c>
      <c r="B21" s="128" t="s">
        <v>307</v>
      </c>
      <c r="C21" s="128" t="s">
        <v>288</v>
      </c>
      <c r="D21" s="128" t="s">
        <v>308</v>
      </c>
      <c r="E21" s="128" t="s">
        <v>258</v>
      </c>
      <c r="F21" s="128" t="s">
        <v>309</v>
      </c>
      <c r="G21" s="49"/>
      <c r="H21" s="181">
        <v>27</v>
      </c>
      <c r="I21" s="181">
        <v>6</v>
      </c>
      <c r="J21" s="182">
        <v>4327</v>
      </c>
      <c r="K21" s="181">
        <v>27</v>
      </c>
      <c r="L21" s="181">
        <v>27</v>
      </c>
      <c r="M21" s="181">
        <v>27</v>
      </c>
      <c r="N21" s="347">
        <v>28</v>
      </c>
      <c r="O21" s="351">
        <v>28</v>
      </c>
      <c r="P21" s="351">
        <v>34</v>
      </c>
    </row>
    <row r="22" spans="1:16" ht="12.75">
      <c r="A22" s="50">
        <v>1</v>
      </c>
      <c r="B22" s="128" t="s">
        <v>310</v>
      </c>
      <c r="C22" s="128" t="s">
        <v>288</v>
      </c>
      <c r="D22" s="128" t="s">
        <v>311</v>
      </c>
      <c r="E22" s="128" t="s">
        <v>258</v>
      </c>
      <c r="F22" s="161" t="s">
        <v>312</v>
      </c>
      <c r="G22" s="49"/>
      <c r="H22" s="181">
        <v>43</v>
      </c>
      <c r="I22" s="181">
        <v>12</v>
      </c>
      <c r="J22" s="182">
        <v>6074</v>
      </c>
      <c r="K22" s="181">
        <v>51</v>
      </c>
      <c r="L22" s="181">
        <v>51</v>
      </c>
      <c r="M22" s="181">
        <v>51</v>
      </c>
      <c r="N22" s="347">
        <v>52</v>
      </c>
      <c r="O22" s="351">
        <v>53</v>
      </c>
      <c r="P22" s="351">
        <v>54</v>
      </c>
    </row>
    <row r="23" spans="1:16" ht="33.75">
      <c r="A23" s="50">
        <v>1</v>
      </c>
      <c r="B23" s="161" t="s">
        <v>314</v>
      </c>
      <c r="C23" s="163" t="s">
        <v>75</v>
      </c>
      <c r="D23" s="128" t="s">
        <v>315</v>
      </c>
      <c r="E23" s="161" t="s">
        <v>258</v>
      </c>
      <c r="F23" s="128" t="s">
        <v>316</v>
      </c>
      <c r="G23" s="49"/>
      <c r="H23" s="181">
        <v>116</v>
      </c>
      <c r="I23" s="181">
        <v>23</v>
      </c>
      <c r="J23" s="182">
        <v>3107.5</v>
      </c>
      <c r="K23" s="181">
        <v>116</v>
      </c>
      <c r="L23" s="181">
        <v>116</v>
      </c>
      <c r="M23" s="181">
        <v>128</v>
      </c>
      <c r="N23" s="347">
        <v>132</v>
      </c>
      <c r="O23" s="351">
        <v>135</v>
      </c>
      <c r="P23" s="351">
        <v>138</v>
      </c>
    </row>
    <row r="24" spans="1:16" ht="33.75">
      <c r="A24" s="50">
        <v>1</v>
      </c>
      <c r="B24" s="163" t="s">
        <v>237</v>
      </c>
      <c r="C24" s="354" t="s">
        <v>72</v>
      </c>
      <c r="D24" s="128" t="s">
        <v>317</v>
      </c>
      <c r="E24" s="161" t="s">
        <v>258</v>
      </c>
      <c r="F24" s="165" t="s">
        <v>227</v>
      </c>
      <c r="G24" s="49"/>
      <c r="H24" s="181">
        <v>294</v>
      </c>
      <c r="I24" s="181">
        <v>63</v>
      </c>
      <c r="J24" s="182">
        <v>18075</v>
      </c>
      <c r="K24" s="181">
        <v>331</v>
      </c>
      <c r="L24" s="181">
        <v>331</v>
      </c>
      <c r="M24" s="181">
        <v>366</v>
      </c>
      <c r="N24" s="347">
        <v>376</v>
      </c>
      <c r="O24" s="351">
        <v>379</v>
      </c>
      <c r="P24" s="351">
        <v>385</v>
      </c>
    </row>
    <row r="25" spans="1:16" ht="33.75">
      <c r="A25" s="50">
        <v>1</v>
      </c>
      <c r="B25" s="163" t="s">
        <v>238</v>
      </c>
      <c r="C25" s="163" t="s">
        <v>42</v>
      </c>
      <c r="D25" s="128">
        <v>372169</v>
      </c>
      <c r="E25" s="161" t="s">
        <v>258</v>
      </c>
      <c r="F25" s="128" t="s">
        <v>325</v>
      </c>
      <c r="G25" s="49"/>
      <c r="H25" s="181">
        <v>91</v>
      </c>
      <c r="I25" s="181">
        <v>17</v>
      </c>
      <c r="J25" s="182">
        <v>7815.5222</v>
      </c>
      <c r="K25" s="181">
        <v>102</v>
      </c>
      <c r="L25" s="181">
        <v>102</v>
      </c>
      <c r="M25" s="181">
        <v>112</v>
      </c>
      <c r="N25" s="347">
        <v>115</v>
      </c>
      <c r="O25" s="351">
        <v>118</v>
      </c>
      <c r="P25" s="351">
        <v>121</v>
      </c>
    </row>
    <row r="26" spans="1:16" ht="33.75">
      <c r="A26" s="50">
        <v>1</v>
      </c>
      <c r="B26" s="128" t="s">
        <v>326</v>
      </c>
      <c r="C26" s="354" t="s">
        <v>72</v>
      </c>
      <c r="D26" s="128" t="s">
        <v>327</v>
      </c>
      <c r="E26" s="161" t="s">
        <v>258</v>
      </c>
      <c r="F26" s="128" t="s">
        <v>328</v>
      </c>
      <c r="G26" s="49"/>
      <c r="H26" s="181">
        <v>70</v>
      </c>
      <c r="I26" s="181">
        <v>12</v>
      </c>
      <c r="J26" s="182">
        <v>2762</v>
      </c>
      <c r="K26" s="181">
        <v>93</v>
      </c>
      <c r="L26" s="181">
        <v>93</v>
      </c>
      <c r="M26" s="181">
        <v>103</v>
      </c>
      <c r="N26" s="347">
        <v>106</v>
      </c>
      <c r="O26" s="351">
        <v>109</v>
      </c>
      <c r="P26" s="351">
        <v>112</v>
      </c>
    </row>
    <row r="27" spans="1:16" ht="33.75">
      <c r="A27" s="50">
        <v>1</v>
      </c>
      <c r="B27" s="128" t="s">
        <v>239</v>
      </c>
      <c r="C27" s="354" t="s">
        <v>73</v>
      </c>
      <c r="D27" s="161" t="s">
        <v>329</v>
      </c>
      <c r="E27" s="161" t="s">
        <v>258</v>
      </c>
      <c r="F27" s="128" t="s">
        <v>330</v>
      </c>
      <c r="G27" s="49"/>
      <c r="H27" s="181">
        <v>63</v>
      </c>
      <c r="I27" s="181">
        <v>11</v>
      </c>
      <c r="J27" s="182">
        <v>6385</v>
      </c>
      <c r="K27" s="181">
        <v>109</v>
      </c>
      <c r="L27" s="181">
        <v>109</v>
      </c>
      <c r="M27" s="181">
        <v>120</v>
      </c>
      <c r="N27" s="347">
        <v>123</v>
      </c>
      <c r="O27" s="351">
        <v>127</v>
      </c>
      <c r="P27" s="351">
        <v>130</v>
      </c>
    </row>
    <row r="28" spans="1:16" ht="33.75">
      <c r="A28" s="50">
        <v>1</v>
      </c>
      <c r="B28" s="128" t="s">
        <v>331</v>
      </c>
      <c r="C28" s="354" t="s">
        <v>74</v>
      </c>
      <c r="D28" s="128" t="s">
        <v>332</v>
      </c>
      <c r="E28" s="128" t="s">
        <v>290</v>
      </c>
      <c r="F28" s="128" t="s">
        <v>333</v>
      </c>
      <c r="G28" s="49"/>
      <c r="H28" s="181">
        <v>99</v>
      </c>
      <c r="I28" s="181">
        <v>17</v>
      </c>
      <c r="J28" s="182">
        <v>9150</v>
      </c>
      <c r="K28" s="181">
        <v>186</v>
      </c>
      <c r="L28" s="181">
        <v>186</v>
      </c>
      <c r="M28" s="181">
        <v>205</v>
      </c>
      <c r="N28" s="347">
        <v>211</v>
      </c>
      <c r="O28" s="351">
        <v>216</v>
      </c>
      <c r="P28" s="351">
        <v>221</v>
      </c>
    </row>
    <row r="29" spans="1:16" ht="12.75">
      <c r="A29" s="50">
        <v>1</v>
      </c>
      <c r="B29" s="128" t="s">
        <v>240</v>
      </c>
      <c r="C29" s="161" t="s">
        <v>288</v>
      </c>
      <c r="D29" s="128" t="s">
        <v>334</v>
      </c>
      <c r="E29" s="161" t="s">
        <v>258</v>
      </c>
      <c r="F29" s="128" t="s">
        <v>335</v>
      </c>
      <c r="G29" s="49"/>
      <c r="H29" s="181">
        <v>104</v>
      </c>
      <c r="I29" s="181">
        <v>23</v>
      </c>
      <c r="J29" s="182">
        <v>17000</v>
      </c>
      <c r="K29" s="181">
        <v>104</v>
      </c>
      <c r="L29" s="181">
        <v>104</v>
      </c>
      <c r="M29" s="181">
        <v>104</v>
      </c>
      <c r="N29" s="347">
        <v>106</v>
      </c>
      <c r="O29" s="351">
        <v>108</v>
      </c>
      <c r="P29" s="351">
        <v>110</v>
      </c>
    </row>
    <row r="30" spans="1:16" ht="22.5">
      <c r="A30" s="50">
        <v>1</v>
      </c>
      <c r="B30" s="163" t="s">
        <v>1814</v>
      </c>
      <c r="C30" s="128" t="s">
        <v>288</v>
      </c>
      <c r="D30" s="161" t="s">
        <v>343</v>
      </c>
      <c r="E30" s="165" t="s">
        <v>344</v>
      </c>
      <c r="F30" s="128" t="s">
        <v>345</v>
      </c>
      <c r="G30" s="49"/>
      <c r="H30" s="181">
        <v>99</v>
      </c>
      <c r="I30" s="181">
        <v>19</v>
      </c>
      <c r="J30" s="182">
        <v>83720</v>
      </c>
      <c r="K30" s="181">
        <v>99</v>
      </c>
      <c r="L30" s="181">
        <v>99</v>
      </c>
      <c r="M30" s="181">
        <v>99</v>
      </c>
      <c r="N30" s="347">
        <v>101</v>
      </c>
      <c r="O30" s="351">
        <v>103</v>
      </c>
      <c r="P30" s="351">
        <v>105</v>
      </c>
    </row>
    <row r="31" spans="1:16" ht="33.75">
      <c r="A31" s="50">
        <v>1</v>
      </c>
      <c r="B31" s="128" t="s">
        <v>346</v>
      </c>
      <c r="C31" s="163" t="s">
        <v>91</v>
      </c>
      <c r="D31" s="128" t="s">
        <v>347</v>
      </c>
      <c r="E31" s="128" t="s">
        <v>290</v>
      </c>
      <c r="F31" s="128" t="s">
        <v>348</v>
      </c>
      <c r="G31" s="49"/>
      <c r="H31" s="181">
        <v>65</v>
      </c>
      <c r="I31" s="181">
        <v>15</v>
      </c>
      <c r="J31" s="182">
        <v>35910</v>
      </c>
      <c r="K31" s="181">
        <v>65</v>
      </c>
      <c r="L31" s="181">
        <v>65</v>
      </c>
      <c r="M31" s="181">
        <v>72</v>
      </c>
      <c r="N31" s="347">
        <v>74</v>
      </c>
      <c r="O31" s="351">
        <v>76</v>
      </c>
      <c r="P31" s="351">
        <v>78</v>
      </c>
    </row>
    <row r="32" spans="1:16" ht="56.25">
      <c r="A32" s="50">
        <v>1</v>
      </c>
      <c r="B32" s="128" t="s">
        <v>349</v>
      </c>
      <c r="C32" s="163" t="s">
        <v>92</v>
      </c>
      <c r="D32" s="128" t="s">
        <v>350</v>
      </c>
      <c r="E32" s="128" t="s">
        <v>290</v>
      </c>
      <c r="F32" s="128" t="s">
        <v>351</v>
      </c>
      <c r="G32" s="49"/>
      <c r="H32" s="181">
        <v>25</v>
      </c>
      <c r="I32" s="181">
        <v>5</v>
      </c>
      <c r="J32" s="182">
        <v>20310</v>
      </c>
      <c r="K32" s="181">
        <v>25</v>
      </c>
      <c r="L32" s="181">
        <v>25</v>
      </c>
      <c r="M32" s="181">
        <v>28</v>
      </c>
      <c r="N32" s="347">
        <v>29</v>
      </c>
      <c r="O32" s="351">
        <v>30</v>
      </c>
      <c r="P32" s="351">
        <v>31</v>
      </c>
    </row>
    <row r="33" spans="1:16" ht="33.75">
      <c r="A33" s="50">
        <v>1</v>
      </c>
      <c r="B33" s="128" t="s">
        <v>352</v>
      </c>
      <c r="C33" s="163" t="s">
        <v>91</v>
      </c>
      <c r="D33" s="128" t="s">
        <v>353</v>
      </c>
      <c r="E33" s="128" t="s">
        <v>290</v>
      </c>
      <c r="F33" s="128" t="s">
        <v>354</v>
      </c>
      <c r="G33" s="49"/>
      <c r="H33" s="181">
        <v>132</v>
      </c>
      <c r="I33" s="181">
        <v>27</v>
      </c>
      <c r="J33" s="182">
        <v>56970</v>
      </c>
      <c r="K33" s="181">
        <v>132</v>
      </c>
      <c r="L33" s="181">
        <v>132</v>
      </c>
      <c r="M33" s="181">
        <v>146</v>
      </c>
      <c r="N33" s="347">
        <v>150</v>
      </c>
      <c r="O33" s="351">
        <v>154</v>
      </c>
      <c r="P33" s="351">
        <v>158</v>
      </c>
    </row>
    <row r="34" spans="1:16" ht="33.75">
      <c r="A34" s="50">
        <v>1</v>
      </c>
      <c r="B34" s="128" t="s">
        <v>355</v>
      </c>
      <c r="C34" s="354" t="s">
        <v>75</v>
      </c>
      <c r="D34" s="128" t="s">
        <v>356</v>
      </c>
      <c r="E34" s="128" t="s">
        <v>357</v>
      </c>
      <c r="F34" s="128" t="s">
        <v>358</v>
      </c>
      <c r="G34" s="49"/>
      <c r="H34" s="181">
        <v>125</v>
      </c>
      <c r="I34" s="181">
        <v>26</v>
      </c>
      <c r="J34" s="182">
        <v>10600</v>
      </c>
      <c r="K34" s="181">
        <v>125</v>
      </c>
      <c r="L34" s="181">
        <v>125</v>
      </c>
      <c r="M34" s="181">
        <v>138</v>
      </c>
      <c r="N34" s="347">
        <v>142</v>
      </c>
      <c r="O34" s="351">
        <v>146</v>
      </c>
      <c r="P34" s="351">
        <v>150</v>
      </c>
    </row>
    <row r="35" spans="1:16" ht="45">
      <c r="A35" s="292">
        <v>1</v>
      </c>
      <c r="B35" s="244" t="s">
        <v>1438</v>
      </c>
      <c r="C35" s="243" t="s">
        <v>987</v>
      </c>
      <c r="D35" s="244">
        <v>634.366</v>
      </c>
      <c r="E35" s="244" t="s">
        <v>357</v>
      </c>
      <c r="F35" s="248" t="s">
        <v>1381</v>
      </c>
      <c r="G35" s="242"/>
      <c r="H35" s="256">
        <v>106</v>
      </c>
      <c r="I35" s="256">
        <v>21</v>
      </c>
      <c r="J35" s="257">
        <v>3150</v>
      </c>
      <c r="K35" s="256"/>
      <c r="L35" s="256"/>
      <c r="M35" s="256"/>
      <c r="N35" s="348">
        <v>106</v>
      </c>
      <c r="O35" s="351">
        <v>104</v>
      </c>
      <c r="P35" s="351">
        <v>107</v>
      </c>
    </row>
    <row r="36" spans="1:16" ht="22.5">
      <c r="A36" s="292">
        <v>1</v>
      </c>
      <c r="B36" s="243" t="s">
        <v>1885</v>
      </c>
      <c r="C36" s="243" t="s">
        <v>283</v>
      </c>
      <c r="D36" s="244"/>
      <c r="E36" s="244" t="s">
        <v>357</v>
      </c>
      <c r="F36" s="248" t="s">
        <v>64</v>
      </c>
      <c r="G36" s="242"/>
      <c r="H36" s="256">
        <v>58</v>
      </c>
      <c r="I36" s="256">
        <v>12</v>
      </c>
      <c r="J36" s="257">
        <v>9986.3464</v>
      </c>
      <c r="K36" s="256"/>
      <c r="L36" s="256"/>
      <c r="M36" s="256"/>
      <c r="N36" s="348">
        <v>58</v>
      </c>
      <c r="O36" s="291">
        <v>59</v>
      </c>
      <c r="P36" s="291">
        <v>60</v>
      </c>
    </row>
    <row r="37" spans="1:16" ht="12.75">
      <c r="A37" s="420">
        <v>1</v>
      </c>
      <c r="B37" s="325" t="s">
        <v>2060</v>
      </c>
      <c r="C37" s="325" t="s">
        <v>272</v>
      </c>
      <c r="D37" s="244"/>
      <c r="E37" s="244"/>
      <c r="F37" s="283"/>
      <c r="G37" s="242"/>
      <c r="H37" s="256"/>
      <c r="I37" s="256"/>
      <c r="J37" s="257">
        <v>904236</v>
      </c>
      <c r="K37" s="256"/>
      <c r="L37" s="256"/>
      <c r="M37" s="256"/>
      <c r="N37" s="348"/>
      <c r="O37" s="291">
        <v>12052</v>
      </c>
      <c r="P37" s="291">
        <v>12359</v>
      </c>
    </row>
    <row r="38" spans="1:16" ht="45">
      <c r="A38" s="421"/>
      <c r="B38" s="163" t="s">
        <v>2057</v>
      </c>
      <c r="C38" s="163" t="s">
        <v>73</v>
      </c>
      <c r="D38" s="128" t="s">
        <v>268</v>
      </c>
      <c r="E38" s="128" t="s">
        <v>258</v>
      </c>
      <c r="F38" s="163" t="s">
        <v>2029</v>
      </c>
      <c r="G38" s="49" t="s">
        <v>269</v>
      </c>
      <c r="H38" s="181">
        <v>1577</v>
      </c>
      <c r="I38" s="181">
        <v>326</v>
      </c>
      <c r="J38" s="182">
        <v>36000</v>
      </c>
      <c r="K38" s="181">
        <v>965</v>
      </c>
      <c r="L38" s="181">
        <v>965</v>
      </c>
      <c r="M38" s="181">
        <v>1066</v>
      </c>
      <c r="N38" s="347">
        <v>1095</v>
      </c>
      <c r="O38" s="168"/>
      <c r="P38" s="168"/>
    </row>
    <row r="39" spans="1:16" ht="45">
      <c r="A39" s="421"/>
      <c r="B39" s="163" t="s">
        <v>2058</v>
      </c>
      <c r="C39" s="128" t="s">
        <v>272</v>
      </c>
      <c r="D39" s="128" t="s">
        <v>273</v>
      </c>
      <c r="E39" s="128" t="s">
        <v>258</v>
      </c>
      <c r="F39" s="163" t="s">
        <v>2030</v>
      </c>
      <c r="G39" s="184" t="s">
        <v>275</v>
      </c>
      <c r="H39" s="181">
        <v>1754</v>
      </c>
      <c r="I39" s="181">
        <v>377</v>
      </c>
      <c r="J39" s="182">
        <v>56000</v>
      </c>
      <c r="K39" s="181">
        <v>580</v>
      </c>
      <c r="L39" s="181">
        <v>580</v>
      </c>
      <c r="M39" s="181">
        <v>640</v>
      </c>
      <c r="N39" s="347">
        <v>658</v>
      </c>
      <c r="O39" s="168"/>
      <c r="P39" s="168"/>
    </row>
    <row r="40" spans="1:16" ht="45">
      <c r="A40" s="421"/>
      <c r="B40" s="163" t="s">
        <v>2059</v>
      </c>
      <c r="C40" s="163" t="s">
        <v>80</v>
      </c>
      <c r="D40" s="128" t="s">
        <v>292</v>
      </c>
      <c r="E40" s="183" t="s">
        <v>2075</v>
      </c>
      <c r="F40" s="163" t="s">
        <v>2031</v>
      </c>
      <c r="G40" s="49"/>
      <c r="H40" s="181">
        <v>4604</v>
      </c>
      <c r="I40" s="181">
        <v>927</v>
      </c>
      <c r="J40" s="182">
        <v>424320</v>
      </c>
      <c r="K40" s="181">
        <v>3347</v>
      </c>
      <c r="L40" s="181">
        <v>3347</v>
      </c>
      <c r="M40" s="181">
        <v>3696</v>
      </c>
      <c r="N40" s="347">
        <v>3798</v>
      </c>
      <c r="O40" s="168"/>
      <c r="P40" s="168"/>
    </row>
    <row r="41" spans="1:16" ht="33.75">
      <c r="A41" s="421"/>
      <c r="B41" s="163" t="s">
        <v>2061</v>
      </c>
      <c r="C41" s="163" t="s">
        <v>90</v>
      </c>
      <c r="D41" s="128" t="s">
        <v>298</v>
      </c>
      <c r="E41" s="128" t="s">
        <v>299</v>
      </c>
      <c r="F41" s="163" t="s">
        <v>2032</v>
      </c>
      <c r="G41" s="49"/>
      <c r="H41" s="181">
        <v>276</v>
      </c>
      <c r="I41" s="181">
        <v>57</v>
      </c>
      <c r="J41" s="182">
        <v>84453</v>
      </c>
      <c r="K41" s="181">
        <v>165</v>
      </c>
      <c r="L41" s="181">
        <v>165</v>
      </c>
      <c r="M41" s="181">
        <v>182</v>
      </c>
      <c r="N41" s="347">
        <v>187</v>
      </c>
      <c r="O41" s="168"/>
      <c r="P41" s="168"/>
    </row>
    <row r="42" spans="1:16" ht="33.75">
      <c r="A42" s="421"/>
      <c r="B42" s="163" t="s">
        <v>2062</v>
      </c>
      <c r="C42" s="163" t="s">
        <v>88</v>
      </c>
      <c r="D42" s="128" t="s">
        <v>300</v>
      </c>
      <c r="E42" s="183" t="s">
        <v>235</v>
      </c>
      <c r="F42" s="163" t="s">
        <v>2033</v>
      </c>
      <c r="G42" s="49"/>
      <c r="H42" s="181">
        <v>445</v>
      </c>
      <c r="I42" s="181">
        <v>86</v>
      </c>
      <c r="J42" s="182">
        <v>48800</v>
      </c>
      <c r="K42" s="181">
        <v>446</v>
      </c>
      <c r="L42" s="181">
        <v>446</v>
      </c>
      <c r="M42" s="181">
        <v>492</v>
      </c>
      <c r="N42" s="347">
        <v>506</v>
      </c>
      <c r="O42" s="168"/>
      <c r="P42" s="168"/>
    </row>
    <row r="43" spans="1:16" ht="33.75">
      <c r="A43" s="421"/>
      <c r="B43" s="163" t="s">
        <v>2063</v>
      </c>
      <c r="C43" s="163" t="s">
        <v>88</v>
      </c>
      <c r="D43" s="128" t="s">
        <v>304</v>
      </c>
      <c r="E43" s="128" t="s">
        <v>299</v>
      </c>
      <c r="F43" s="163" t="s">
        <v>2035</v>
      </c>
      <c r="G43" s="49"/>
      <c r="H43" s="181">
        <v>107</v>
      </c>
      <c r="I43" s="181">
        <v>21</v>
      </c>
      <c r="J43" s="182">
        <v>73380</v>
      </c>
      <c r="K43" s="181">
        <v>145</v>
      </c>
      <c r="L43" s="181">
        <v>145</v>
      </c>
      <c r="M43" s="181">
        <v>160</v>
      </c>
      <c r="N43" s="347">
        <v>164</v>
      </c>
      <c r="O43" s="168"/>
      <c r="P43" s="168"/>
    </row>
    <row r="44" spans="1:16" ht="33.75">
      <c r="A44" s="421"/>
      <c r="B44" s="163" t="s">
        <v>2064</v>
      </c>
      <c r="C44" s="163" t="s">
        <v>84</v>
      </c>
      <c r="D44" s="128">
        <v>370054</v>
      </c>
      <c r="E44" s="163" t="s">
        <v>236</v>
      </c>
      <c r="F44" s="163" t="s">
        <v>2036</v>
      </c>
      <c r="G44" s="49"/>
      <c r="H44" s="181">
        <v>396</v>
      </c>
      <c r="I44" s="181">
        <v>86</v>
      </c>
      <c r="J44" s="182">
        <v>18480</v>
      </c>
      <c r="K44" s="181">
        <v>237</v>
      </c>
      <c r="L44" s="181">
        <v>237</v>
      </c>
      <c r="M44" s="181">
        <v>262</v>
      </c>
      <c r="N44" s="347">
        <v>269</v>
      </c>
      <c r="O44" s="168"/>
      <c r="P44" s="168"/>
    </row>
    <row r="45" spans="1:16" ht="33.75">
      <c r="A45" s="421"/>
      <c r="B45" s="163" t="s">
        <v>2065</v>
      </c>
      <c r="C45" s="163" t="s">
        <v>83</v>
      </c>
      <c r="D45" s="128" t="s">
        <v>318</v>
      </c>
      <c r="E45" s="161" t="s">
        <v>258</v>
      </c>
      <c r="F45" s="163" t="s">
        <v>2039</v>
      </c>
      <c r="G45" s="49"/>
      <c r="H45" s="181">
        <v>594</v>
      </c>
      <c r="I45" s="181">
        <v>116</v>
      </c>
      <c r="J45" s="182">
        <v>16130</v>
      </c>
      <c r="K45" s="181">
        <v>158</v>
      </c>
      <c r="L45" s="181">
        <v>158</v>
      </c>
      <c r="M45" s="181">
        <v>174</v>
      </c>
      <c r="N45" s="347">
        <v>179</v>
      </c>
      <c r="O45" s="168"/>
      <c r="P45" s="168"/>
    </row>
    <row r="46" spans="1:16" ht="33.75">
      <c r="A46" s="421"/>
      <c r="B46" s="163" t="s">
        <v>2066</v>
      </c>
      <c r="C46" s="163" t="s">
        <v>272</v>
      </c>
      <c r="D46" s="128" t="s">
        <v>319</v>
      </c>
      <c r="E46" s="128" t="s">
        <v>320</v>
      </c>
      <c r="F46" s="163" t="s">
        <v>2040</v>
      </c>
      <c r="G46" s="49"/>
      <c r="H46" s="181">
        <v>101</v>
      </c>
      <c r="I46" s="181">
        <v>21</v>
      </c>
      <c r="J46" s="182">
        <v>10085</v>
      </c>
      <c r="K46" s="181">
        <v>139</v>
      </c>
      <c r="L46" s="181">
        <v>139</v>
      </c>
      <c r="M46" s="181">
        <v>153</v>
      </c>
      <c r="N46" s="347">
        <v>157</v>
      </c>
      <c r="O46" s="168"/>
      <c r="P46" s="168"/>
    </row>
    <row r="47" spans="1:16" ht="33.75">
      <c r="A47" s="421"/>
      <c r="B47" s="163" t="s">
        <v>2067</v>
      </c>
      <c r="C47" s="163" t="s">
        <v>82</v>
      </c>
      <c r="D47" s="128" t="s">
        <v>321</v>
      </c>
      <c r="E47" s="128" t="s">
        <v>290</v>
      </c>
      <c r="F47" s="163" t="s">
        <v>2041</v>
      </c>
      <c r="G47" s="49"/>
      <c r="H47" s="181">
        <v>133</v>
      </c>
      <c r="I47" s="181">
        <v>19</v>
      </c>
      <c r="J47" s="182">
        <v>15836.25</v>
      </c>
      <c r="K47" s="181">
        <v>95</v>
      </c>
      <c r="L47" s="181">
        <v>95</v>
      </c>
      <c r="M47" s="181">
        <v>105</v>
      </c>
      <c r="N47" s="347">
        <v>108</v>
      </c>
      <c r="O47" s="168"/>
      <c r="P47" s="168"/>
    </row>
    <row r="48" spans="1:16" ht="33.75">
      <c r="A48" s="421"/>
      <c r="B48" s="163" t="s">
        <v>2068</v>
      </c>
      <c r="C48" s="163" t="s">
        <v>82</v>
      </c>
      <c r="D48" s="128" t="s">
        <v>322</v>
      </c>
      <c r="E48" s="128" t="s">
        <v>290</v>
      </c>
      <c r="F48" s="163" t="s">
        <v>2042</v>
      </c>
      <c r="G48" s="49"/>
      <c r="H48" s="181">
        <v>73</v>
      </c>
      <c r="I48" s="181">
        <v>15</v>
      </c>
      <c r="J48" s="182">
        <v>20310</v>
      </c>
      <c r="K48" s="181">
        <v>110</v>
      </c>
      <c r="L48" s="181">
        <v>110</v>
      </c>
      <c r="M48" s="181">
        <v>121</v>
      </c>
      <c r="N48" s="347">
        <v>124</v>
      </c>
      <c r="O48" s="168"/>
      <c r="P48" s="168"/>
    </row>
    <row r="49" spans="1:16" ht="45">
      <c r="A49" s="421"/>
      <c r="B49" s="163" t="s">
        <v>2069</v>
      </c>
      <c r="C49" s="163" t="s">
        <v>82</v>
      </c>
      <c r="D49" s="128" t="s">
        <v>323</v>
      </c>
      <c r="E49" s="128" t="s">
        <v>290</v>
      </c>
      <c r="F49" s="163" t="s">
        <v>2043</v>
      </c>
      <c r="G49" s="49"/>
      <c r="H49" s="181">
        <v>576</v>
      </c>
      <c r="I49" s="181">
        <v>113</v>
      </c>
      <c r="J49" s="182">
        <v>49940</v>
      </c>
      <c r="K49" s="181">
        <v>329</v>
      </c>
      <c r="L49" s="181">
        <v>329</v>
      </c>
      <c r="M49" s="181">
        <v>363</v>
      </c>
      <c r="N49" s="347">
        <v>373</v>
      </c>
      <c r="O49" s="168"/>
      <c r="P49" s="168"/>
    </row>
    <row r="50" spans="1:16" ht="33.75">
      <c r="A50" s="421"/>
      <c r="B50" s="163" t="s">
        <v>2070</v>
      </c>
      <c r="C50" s="163" t="s">
        <v>82</v>
      </c>
      <c r="D50" s="161" t="s">
        <v>324</v>
      </c>
      <c r="E50" s="128" t="s">
        <v>299</v>
      </c>
      <c r="F50" s="165" t="s">
        <v>2044</v>
      </c>
      <c r="G50" s="49"/>
      <c r="H50" s="181">
        <v>154</v>
      </c>
      <c r="I50" s="181">
        <v>32</v>
      </c>
      <c r="J50" s="182">
        <v>23355</v>
      </c>
      <c r="K50" s="181">
        <v>111</v>
      </c>
      <c r="L50" s="181">
        <v>111</v>
      </c>
      <c r="M50" s="181">
        <v>123</v>
      </c>
      <c r="N50" s="347">
        <v>126</v>
      </c>
      <c r="O50" s="168"/>
      <c r="P50" s="168"/>
    </row>
    <row r="51" spans="1:16" ht="33.75">
      <c r="A51" s="421"/>
      <c r="B51" s="163" t="s">
        <v>2071</v>
      </c>
      <c r="C51" s="163" t="s">
        <v>89</v>
      </c>
      <c r="D51" s="128" t="s">
        <v>341</v>
      </c>
      <c r="E51" s="165" t="s">
        <v>342</v>
      </c>
      <c r="F51" s="163" t="s">
        <v>2034</v>
      </c>
      <c r="G51" s="49"/>
      <c r="H51" s="181">
        <v>479</v>
      </c>
      <c r="I51" s="181">
        <v>95</v>
      </c>
      <c r="J51" s="182">
        <v>83780</v>
      </c>
      <c r="K51" s="181">
        <v>378</v>
      </c>
      <c r="L51" s="181">
        <v>378</v>
      </c>
      <c r="M51" s="181">
        <v>417</v>
      </c>
      <c r="N51" s="347">
        <v>429</v>
      </c>
      <c r="O51" s="168"/>
      <c r="P51" s="168"/>
    </row>
    <row r="52" spans="1:133" ht="33.75">
      <c r="A52" s="421"/>
      <c r="B52" s="163" t="s">
        <v>2048</v>
      </c>
      <c r="C52" s="111" t="s">
        <v>2051</v>
      </c>
      <c r="D52" s="49" t="s">
        <v>1185</v>
      </c>
      <c r="E52" s="128" t="s">
        <v>1183</v>
      </c>
      <c r="F52" s="163" t="s">
        <v>2045</v>
      </c>
      <c r="G52" s="49"/>
      <c r="H52" s="125">
        <v>496</v>
      </c>
      <c r="I52" s="125">
        <v>107</v>
      </c>
      <c r="J52" s="126">
        <v>19132</v>
      </c>
      <c r="K52" s="125">
        <v>242</v>
      </c>
      <c r="L52" s="125">
        <v>242</v>
      </c>
      <c r="M52" s="125">
        <v>264</v>
      </c>
      <c r="N52" s="345" t="s">
        <v>841</v>
      </c>
      <c r="O52" s="49"/>
      <c r="P52" s="4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</row>
    <row r="53" spans="1:133" ht="33.75">
      <c r="A53" s="422"/>
      <c r="B53" s="163" t="s">
        <v>2047</v>
      </c>
      <c r="C53" s="163" t="s">
        <v>2051</v>
      </c>
      <c r="D53" s="49" t="s">
        <v>1212</v>
      </c>
      <c r="E53" s="128" t="s">
        <v>1845</v>
      </c>
      <c r="F53" s="163" t="s">
        <v>2046</v>
      </c>
      <c r="G53" s="49"/>
      <c r="H53" s="125">
        <v>287</v>
      </c>
      <c r="I53" s="125">
        <v>55</v>
      </c>
      <c r="J53" s="126">
        <v>4823</v>
      </c>
      <c r="K53" s="125">
        <v>109</v>
      </c>
      <c r="L53" s="125">
        <v>109</v>
      </c>
      <c r="M53" s="174" t="s">
        <v>1867</v>
      </c>
      <c r="N53" s="345" t="s">
        <v>1866</v>
      </c>
      <c r="O53" s="49"/>
      <c r="P53" s="4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</row>
    <row r="54" spans="1:133" ht="33.75">
      <c r="A54" s="359">
        <v>1</v>
      </c>
      <c r="B54" s="243" t="s">
        <v>564</v>
      </c>
      <c r="C54" s="243" t="s">
        <v>565</v>
      </c>
      <c r="D54" s="242"/>
      <c r="E54" s="244" t="s">
        <v>299</v>
      </c>
      <c r="F54" s="243" t="s">
        <v>563</v>
      </c>
      <c r="G54" s="242"/>
      <c r="H54" s="247">
        <v>78</v>
      </c>
      <c r="I54" s="247">
        <v>15</v>
      </c>
      <c r="J54" s="246">
        <v>16562</v>
      </c>
      <c r="K54" s="247"/>
      <c r="L54" s="247"/>
      <c r="M54" s="361"/>
      <c r="N54" s="362"/>
      <c r="O54" s="49"/>
      <c r="P54" s="4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</row>
    <row r="55" spans="1:16" ht="12.75">
      <c r="A55" s="311"/>
      <c r="B55" s="185"/>
      <c r="C55" s="185"/>
      <c r="D55" s="186"/>
      <c r="E55" s="186"/>
      <c r="F55" s="186"/>
      <c r="G55" s="185"/>
      <c r="H55" s="187"/>
      <c r="I55" s="187"/>
      <c r="J55" s="188"/>
      <c r="K55" s="189"/>
      <c r="L55" s="189"/>
      <c r="M55" s="189"/>
      <c r="N55" s="349"/>
      <c r="O55" s="168"/>
      <c r="P55" s="168"/>
    </row>
    <row r="56" spans="1:16" ht="12.75">
      <c r="A56" s="312">
        <f>SUM(A8:A55)</f>
        <v>31</v>
      </c>
      <c r="B56" s="98"/>
      <c r="C56" s="98"/>
      <c r="D56" s="115"/>
      <c r="E56" s="115"/>
      <c r="F56" s="115"/>
      <c r="G56" s="98"/>
      <c r="H56" s="93">
        <f aca="true" t="shared" si="0" ref="H56:N56">SUM(H8:H55)</f>
        <v>19168</v>
      </c>
      <c r="I56" s="93">
        <f t="shared" si="0"/>
        <v>3882</v>
      </c>
      <c r="J56" s="95">
        <f t="shared" si="0"/>
        <v>3596879.6185999997</v>
      </c>
      <c r="K56" s="93">
        <f t="shared" si="0"/>
        <v>17875</v>
      </c>
      <c r="L56" s="93">
        <f t="shared" si="0"/>
        <v>17875</v>
      </c>
      <c r="M56" s="93">
        <f t="shared" si="0"/>
        <v>18325</v>
      </c>
      <c r="N56" s="330">
        <f t="shared" si="0"/>
        <v>18720</v>
      </c>
      <c r="O56" s="350">
        <f>SUM(O8:O55)</f>
        <v>22855</v>
      </c>
      <c r="P56" s="350">
        <f>SUM(P8:P55)</f>
        <v>23407</v>
      </c>
    </row>
    <row r="57" spans="2:14" ht="12.75">
      <c r="B57" s="21"/>
      <c r="L57" s="1"/>
      <c r="M57" s="1"/>
      <c r="N57" s="1"/>
    </row>
    <row r="58" spans="1:14" s="2" customFormat="1" ht="11.25">
      <c r="A58" s="78" t="s">
        <v>44</v>
      </c>
      <c r="D58" s="6"/>
      <c r="E58" s="6"/>
      <c r="F58" s="6"/>
      <c r="L58" s="1"/>
      <c r="M58" s="1"/>
      <c r="N58" s="1"/>
    </row>
    <row r="59" spans="1:16" s="2" customFormat="1" ht="11.25">
      <c r="A59" s="78"/>
      <c r="B59" s="2" t="s">
        <v>1523</v>
      </c>
      <c r="D59" s="6"/>
      <c r="E59" s="6"/>
      <c r="F59" s="6"/>
      <c r="L59" s="20">
        <v>1994</v>
      </c>
      <c r="M59" s="20">
        <v>2202</v>
      </c>
      <c r="N59" s="20">
        <v>2263</v>
      </c>
      <c r="O59" s="2">
        <v>2322</v>
      </c>
      <c r="P59" s="2">
        <v>2354</v>
      </c>
    </row>
    <row r="60" spans="1:16" s="2" customFormat="1" ht="11.25">
      <c r="A60" s="78"/>
      <c r="B60" s="2" t="s">
        <v>1524</v>
      </c>
      <c r="D60" s="6"/>
      <c r="E60" s="6"/>
      <c r="F60" s="6"/>
      <c r="J60" s="13"/>
      <c r="L60" s="20">
        <v>1090</v>
      </c>
      <c r="M60" s="20">
        <v>1156</v>
      </c>
      <c r="N60" s="20">
        <v>1179</v>
      </c>
      <c r="O60" s="2">
        <v>1201</v>
      </c>
      <c r="P60" s="2">
        <v>1223</v>
      </c>
    </row>
    <row r="61" spans="1:16" s="2" customFormat="1" ht="11.25">
      <c r="A61" s="78"/>
      <c r="D61" s="6"/>
      <c r="E61" s="6"/>
      <c r="F61" s="6"/>
      <c r="L61" s="20">
        <f>SUM(L59:L60)</f>
        <v>3084</v>
      </c>
      <c r="M61" s="20">
        <f>SUM(M59:M60)</f>
        <v>3358</v>
      </c>
      <c r="N61" s="20">
        <f>SUM(N59:N60)</f>
        <v>3442</v>
      </c>
      <c r="O61" s="20">
        <f>SUM(O59:O60)</f>
        <v>3523</v>
      </c>
      <c r="P61" s="20">
        <f>SUM(P59:P60)</f>
        <v>3577</v>
      </c>
    </row>
    <row r="62" spans="1:14" s="2" customFormat="1" ht="11.25">
      <c r="A62" s="78" t="s">
        <v>229</v>
      </c>
      <c r="D62" s="6"/>
      <c r="E62" s="6"/>
      <c r="F62" s="6"/>
      <c r="L62" s="1"/>
      <c r="M62" s="1"/>
      <c r="N62" s="1"/>
    </row>
    <row r="63" spans="1:14" s="2" customFormat="1" ht="11.25">
      <c r="A63" s="78"/>
      <c r="D63" s="6"/>
      <c r="E63" s="6"/>
      <c r="F63" s="6"/>
      <c r="L63" s="1"/>
      <c r="M63" s="1"/>
      <c r="N63" s="1"/>
    </row>
    <row r="64" spans="1:14" s="2" customFormat="1" ht="11.25">
      <c r="A64" s="78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1"/>
    </row>
    <row r="65" spans="1:14" s="2" customFormat="1" ht="11.25">
      <c r="A65" s="78"/>
      <c r="D65" s="6"/>
      <c r="E65" s="6"/>
      <c r="F65" s="6"/>
      <c r="L65" s="1"/>
      <c r="M65" s="1"/>
      <c r="N65" s="1"/>
    </row>
    <row r="66" spans="1:14" s="2" customFormat="1" ht="11.25">
      <c r="A66" s="78"/>
      <c r="D66" s="6"/>
      <c r="E66" s="6"/>
      <c r="F66" s="6"/>
      <c r="L66" s="1"/>
      <c r="M66" s="1"/>
      <c r="N66" s="1"/>
    </row>
    <row r="67" spans="1:14" s="2" customFormat="1" ht="11.25">
      <c r="A67" s="78" t="s">
        <v>1869</v>
      </c>
      <c r="D67" s="6"/>
      <c r="E67" s="6"/>
      <c r="F67" s="6"/>
      <c r="L67" s="1"/>
      <c r="M67" s="1"/>
      <c r="N67" s="1"/>
    </row>
    <row r="68" spans="1:14" s="2" customFormat="1" ht="11.25">
      <c r="A68" s="78"/>
      <c r="D68" s="6"/>
      <c r="E68" s="6"/>
      <c r="F68" s="6"/>
      <c r="L68" s="1"/>
      <c r="M68" s="1"/>
      <c r="N68" s="1"/>
    </row>
    <row r="69" spans="1:133" ht="24.75">
      <c r="A69" s="50"/>
      <c r="B69" s="128" t="s">
        <v>1857</v>
      </c>
      <c r="C69" s="111" t="s">
        <v>86</v>
      </c>
      <c r="D69" s="49" t="s">
        <v>1203</v>
      </c>
      <c r="E69" s="128" t="s">
        <v>258</v>
      </c>
      <c r="F69" s="128" t="s">
        <v>1204</v>
      </c>
      <c r="G69" s="49"/>
      <c r="H69" s="125">
        <v>350</v>
      </c>
      <c r="I69" s="125">
        <v>84</v>
      </c>
      <c r="J69" s="126">
        <v>40680</v>
      </c>
      <c r="K69" s="125">
        <v>350</v>
      </c>
      <c r="L69" s="125">
        <v>350</v>
      </c>
      <c r="M69" s="174">
        <v>386</v>
      </c>
      <c r="N69" s="345">
        <v>397</v>
      </c>
      <c r="O69" s="346">
        <v>407</v>
      </c>
      <c r="P69" s="346">
        <v>417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</row>
    <row r="70" spans="1:133" ht="24.75">
      <c r="A70" s="50"/>
      <c r="B70" s="128" t="s">
        <v>1865</v>
      </c>
      <c r="C70" s="111" t="s">
        <v>87</v>
      </c>
      <c r="D70" s="49" t="s">
        <v>1212</v>
      </c>
      <c r="E70" s="128" t="s">
        <v>1845</v>
      </c>
      <c r="F70" s="128" t="s">
        <v>1213</v>
      </c>
      <c r="G70" s="49"/>
      <c r="H70" s="125">
        <v>112</v>
      </c>
      <c r="I70" s="125">
        <v>25</v>
      </c>
      <c r="J70" s="126">
        <v>4823</v>
      </c>
      <c r="K70" s="125">
        <v>109</v>
      </c>
      <c r="L70" s="125">
        <v>109</v>
      </c>
      <c r="M70" s="174">
        <v>120</v>
      </c>
      <c r="N70" s="345">
        <v>123</v>
      </c>
      <c r="O70" s="49"/>
      <c r="P70" s="4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</row>
    <row r="71" spans="12:14" ht="12.75">
      <c r="L71" s="1"/>
      <c r="M71" s="1"/>
      <c r="N71" s="1"/>
    </row>
    <row r="72" spans="11:16" ht="12.75">
      <c r="K72" s="241">
        <f aca="true" t="shared" si="1" ref="K72:P72">K56+K69+K70</f>
        <v>18334</v>
      </c>
      <c r="L72" s="241">
        <f t="shared" si="1"/>
        <v>18334</v>
      </c>
      <c r="M72" s="241">
        <f t="shared" si="1"/>
        <v>18831</v>
      </c>
      <c r="N72" s="241">
        <f t="shared" si="1"/>
        <v>19240</v>
      </c>
      <c r="O72" s="241">
        <f t="shared" si="1"/>
        <v>23262</v>
      </c>
      <c r="P72" s="241">
        <f t="shared" si="1"/>
        <v>23824</v>
      </c>
    </row>
    <row r="73" spans="12:14" ht="12.75">
      <c r="L73" s="1"/>
      <c r="M73" s="1"/>
      <c r="N73" s="1"/>
    </row>
    <row r="74" spans="1:14" ht="12.75">
      <c r="A74" s="57"/>
      <c r="B74" s="1"/>
      <c r="C74" s="1"/>
      <c r="D74" s="6"/>
      <c r="E74" s="6"/>
      <c r="F74" s="6"/>
      <c r="G74" s="1"/>
      <c r="H74" s="1"/>
      <c r="I74" s="1"/>
      <c r="J74" s="11"/>
      <c r="K74" s="11"/>
      <c r="L74" s="1"/>
      <c r="M74" s="1"/>
      <c r="N74" s="1"/>
    </row>
    <row r="75" spans="1:14" ht="12.75">
      <c r="A75" s="58" t="s">
        <v>881</v>
      </c>
      <c r="B75" s="1"/>
      <c r="C75" s="1"/>
      <c r="D75" s="6"/>
      <c r="E75" s="6"/>
      <c r="F75" s="6"/>
      <c r="G75" s="1"/>
      <c r="H75" s="1"/>
      <c r="I75" s="1"/>
      <c r="J75" s="11"/>
      <c r="K75" s="11"/>
      <c r="L75" s="1"/>
      <c r="M75" s="1"/>
      <c r="N75" s="1"/>
    </row>
    <row r="76" spans="1:14" ht="12.75">
      <c r="A76" s="57"/>
      <c r="C76" s="1"/>
      <c r="D76" s="6"/>
      <c r="E76" s="6"/>
      <c r="F76" s="6"/>
      <c r="G76" s="1"/>
      <c r="H76" s="1"/>
      <c r="I76" s="1"/>
      <c r="J76" s="11"/>
      <c r="K76" s="11"/>
      <c r="L76" s="1"/>
      <c r="M76" s="1"/>
      <c r="N76" s="1"/>
    </row>
    <row r="77" spans="1:14" ht="12.75">
      <c r="A77" s="57"/>
      <c r="B77" s="1"/>
      <c r="C77" s="1"/>
      <c r="D77" s="6"/>
      <c r="E77" s="6"/>
      <c r="F77" s="6"/>
      <c r="G77" s="1"/>
      <c r="H77" s="1"/>
      <c r="I77" s="1"/>
      <c r="J77" s="11"/>
      <c r="K77" s="11"/>
      <c r="L77" s="1"/>
      <c r="M77" s="1"/>
      <c r="N77" s="1"/>
    </row>
    <row r="78" spans="1:14" ht="12.75">
      <c r="A78" s="57"/>
      <c r="B78" s="1"/>
      <c r="C78" s="1"/>
      <c r="D78" s="6"/>
      <c r="E78" s="6"/>
      <c r="F78" s="6"/>
      <c r="G78" s="1"/>
      <c r="H78" s="1"/>
      <c r="I78" s="1"/>
      <c r="J78" s="11"/>
      <c r="K78" s="11"/>
      <c r="L78" s="1"/>
      <c r="M78" s="1"/>
      <c r="N78" s="1"/>
    </row>
    <row r="79" spans="1:14" ht="12.75">
      <c r="A79" s="81"/>
      <c r="B79" s="1"/>
      <c r="C79" s="1"/>
      <c r="D79" s="6"/>
      <c r="E79" s="6"/>
      <c r="F79" s="6"/>
      <c r="G79" s="1"/>
      <c r="H79" s="1"/>
      <c r="I79" s="1"/>
      <c r="J79" s="11"/>
      <c r="K79" s="11"/>
      <c r="L79" s="1"/>
      <c r="M79" s="1"/>
      <c r="N79" s="1"/>
    </row>
    <row r="80" spans="1:14" ht="12.75">
      <c r="A80" s="57"/>
      <c r="B80" s="1"/>
      <c r="C80" s="1"/>
      <c r="D80" s="6"/>
      <c r="E80" s="6"/>
      <c r="F80" s="6"/>
      <c r="G80" s="1"/>
      <c r="H80" s="1"/>
      <c r="I80" s="1"/>
      <c r="J80" s="11"/>
      <c r="K80" s="11"/>
      <c r="L80" s="1"/>
      <c r="M80" s="1"/>
      <c r="N80" s="1"/>
    </row>
    <row r="81" spans="1:14" ht="12.75">
      <c r="A81" s="57"/>
      <c r="B81" s="1"/>
      <c r="C81" s="1"/>
      <c r="D81" s="6"/>
      <c r="E81" s="6"/>
      <c r="F81" s="6"/>
      <c r="G81" s="1"/>
      <c r="H81" s="1"/>
      <c r="I81" s="1"/>
      <c r="J81" s="11"/>
      <c r="K81" s="11"/>
      <c r="L81" s="1"/>
      <c r="M81" s="1"/>
      <c r="N81" s="1"/>
    </row>
    <row r="82" spans="12:14" ht="12.75">
      <c r="L82" s="1"/>
      <c r="M82" s="1"/>
      <c r="N82" s="1"/>
    </row>
    <row r="83" spans="12:14" ht="12.75">
      <c r="L83" s="1"/>
      <c r="M83" s="1"/>
      <c r="N83" s="1"/>
    </row>
    <row r="84" spans="12:14" ht="12.75">
      <c r="L84" s="1"/>
      <c r="M84" s="1"/>
      <c r="N84" s="1"/>
    </row>
    <row r="85" spans="12:14" ht="12.75">
      <c r="L85" s="1"/>
      <c r="M85" s="1"/>
      <c r="N85" s="1"/>
    </row>
    <row r="86" spans="12:14" ht="12.75">
      <c r="L86" s="1"/>
      <c r="M86" s="1"/>
      <c r="N86" s="1"/>
    </row>
    <row r="87" spans="12:14" ht="12.75">
      <c r="L87" s="1"/>
      <c r="M87" s="1"/>
      <c r="N87" s="1"/>
    </row>
    <row r="88" spans="12:14" ht="12.75">
      <c r="L88" s="1"/>
      <c r="M88" s="1"/>
      <c r="N88" s="1"/>
    </row>
    <row r="89" spans="12:14" ht="12.75">
      <c r="L89" s="1"/>
      <c r="M89" s="1"/>
      <c r="N89" s="1"/>
    </row>
    <row r="90" spans="12:14" ht="12.75">
      <c r="L90" s="1"/>
      <c r="M90" s="1"/>
      <c r="N90" s="1"/>
    </row>
    <row r="91" spans="12:14" ht="12.75">
      <c r="L91" s="1"/>
      <c r="M91" s="1"/>
      <c r="N91" s="1"/>
    </row>
    <row r="92" spans="12:14" ht="12.75">
      <c r="L92" s="1"/>
      <c r="M92" s="1"/>
      <c r="N92" s="1"/>
    </row>
    <row r="93" spans="12:14" ht="12.75">
      <c r="L93" s="1"/>
      <c r="M93" s="1"/>
      <c r="N93" s="1"/>
    </row>
    <row r="94" spans="12:14" ht="12.75">
      <c r="L94" s="1"/>
      <c r="M94" s="1"/>
      <c r="N94" s="1"/>
    </row>
    <row r="95" spans="12:14" ht="12.75">
      <c r="L95" s="1"/>
      <c r="M95" s="1"/>
      <c r="N95" s="1"/>
    </row>
    <row r="96" spans="12:14" ht="12.75">
      <c r="L96" s="1"/>
      <c r="M96" s="1"/>
      <c r="N96" s="1"/>
    </row>
    <row r="97" spans="12:14" ht="12.75">
      <c r="L97" s="1"/>
      <c r="M97" s="1"/>
      <c r="N97" s="1"/>
    </row>
    <row r="98" spans="12:14" ht="12.75">
      <c r="L98" s="1"/>
      <c r="M98" s="1"/>
      <c r="N98" s="1"/>
    </row>
    <row r="99" spans="12:14" ht="12.75">
      <c r="L99" s="1"/>
      <c r="M99" s="1"/>
      <c r="N99" s="1"/>
    </row>
    <row r="100" spans="12:14" ht="12.75">
      <c r="L100" s="1"/>
      <c r="M100" s="1"/>
      <c r="N100" s="1"/>
    </row>
    <row r="101" spans="12:14" ht="12.75">
      <c r="L101" s="1"/>
      <c r="M101" s="1"/>
      <c r="N101" s="1"/>
    </row>
    <row r="102" spans="12:14" ht="12.75">
      <c r="L102" s="1"/>
      <c r="M102" s="1"/>
      <c r="N102" s="1"/>
    </row>
    <row r="103" spans="12:14" ht="12.75">
      <c r="L103" s="1"/>
      <c r="M103" s="1"/>
      <c r="N103" s="1"/>
    </row>
    <row r="104" spans="12:14" ht="12.75">
      <c r="L104" s="1"/>
      <c r="M104" s="1"/>
      <c r="N104" s="1"/>
    </row>
    <row r="105" spans="12:14" ht="12.75">
      <c r="L105" s="1"/>
      <c r="M105" s="1"/>
      <c r="N105" s="1"/>
    </row>
    <row r="106" spans="12:14" ht="12.75">
      <c r="L106" s="1"/>
      <c r="M106" s="1"/>
      <c r="N106" s="1"/>
    </row>
    <row r="107" spans="12:14" ht="12.75">
      <c r="L107" s="1"/>
      <c r="M107" s="1"/>
      <c r="N107" s="1"/>
    </row>
    <row r="108" spans="12:14" ht="12.75">
      <c r="L108" s="1"/>
      <c r="M108" s="1"/>
      <c r="N108" s="1"/>
    </row>
    <row r="109" spans="12:14" ht="12.75">
      <c r="L109" s="1"/>
      <c r="M109" s="1"/>
      <c r="N109" s="1"/>
    </row>
    <row r="110" spans="12:14" ht="12.75">
      <c r="L110" s="1"/>
      <c r="M110" s="1"/>
      <c r="N110" s="1"/>
    </row>
    <row r="111" spans="12:14" ht="12.75">
      <c r="L111" s="1"/>
      <c r="M111" s="1"/>
      <c r="N111" s="1"/>
    </row>
    <row r="112" spans="12:14" ht="12.75">
      <c r="L112" s="1"/>
      <c r="M112" s="1"/>
      <c r="N112" s="1"/>
    </row>
    <row r="113" spans="12:14" ht="12.75">
      <c r="L113" s="1"/>
      <c r="M113" s="1"/>
      <c r="N113" s="1"/>
    </row>
    <row r="114" spans="12:14" ht="12.75">
      <c r="L114" s="1"/>
      <c r="M114" s="1"/>
      <c r="N114" s="1"/>
    </row>
    <row r="115" spans="12:14" ht="12.75">
      <c r="L115" s="1"/>
      <c r="M115" s="1"/>
      <c r="N115" s="1"/>
    </row>
    <row r="116" spans="12:14" ht="12.75">
      <c r="L116" s="1"/>
      <c r="M116" s="1"/>
      <c r="N116" s="1"/>
    </row>
    <row r="117" spans="12:14" ht="12.75">
      <c r="L117" s="1"/>
      <c r="M117" s="1"/>
      <c r="N117" s="1"/>
    </row>
    <row r="118" spans="12:14" ht="12.75">
      <c r="L118" s="1"/>
      <c r="M118" s="1"/>
      <c r="N118" s="1"/>
    </row>
    <row r="119" spans="12:14" ht="12.75">
      <c r="L119" s="1"/>
      <c r="M119" s="1"/>
      <c r="N119" s="1"/>
    </row>
    <row r="120" spans="12:14" ht="12.75">
      <c r="L120" s="1"/>
      <c r="M120" s="1"/>
      <c r="N120" s="1"/>
    </row>
    <row r="121" spans="12:14" ht="12.75">
      <c r="L121" s="1"/>
      <c r="M121" s="1"/>
      <c r="N121" s="1"/>
    </row>
    <row r="122" spans="12:14" ht="12.75">
      <c r="L122" s="1"/>
      <c r="M122" s="1"/>
      <c r="N122" s="1"/>
    </row>
    <row r="123" spans="12:14" ht="12.75">
      <c r="L123" s="1"/>
      <c r="M123" s="1"/>
      <c r="N123" s="1"/>
    </row>
    <row r="124" spans="12:14" ht="12.75">
      <c r="L124" s="1"/>
      <c r="M124" s="1"/>
      <c r="N124" s="1"/>
    </row>
    <row r="125" spans="12:14" ht="12.75">
      <c r="L125" s="1"/>
      <c r="M125" s="1"/>
      <c r="N125" s="1"/>
    </row>
    <row r="126" spans="12:14" ht="12.75">
      <c r="L126" s="1"/>
      <c r="M126" s="1"/>
      <c r="N126" s="1"/>
    </row>
    <row r="127" spans="12:14" ht="12.75">
      <c r="L127" s="1"/>
      <c r="M127" s="1"/>
      <c r="N127" s="1"/>
    </row>
    <row r="128" spans="12:14" ht="12.75">
      <c r="L128" s="1"/>
      <c r="M128" s="1"/>
      <c r="N128" s="1"/>
    </row>
    <row r="129" spans="12:14" ht="12.75">
      <c r="L129" s="1"/>
      <c r="M129" s="1"/>
      <c r="N129" s="1"/>
    </row>
    <row r="130" spans="12:14" ht="12.75">
      <c r="L130" s="1"/>
      <c r="M130" s="1"/>
      <c r="N130" s="1"/>
    </row>
    <row r="131" spans="12:14" ht="12.75">
      <c r="L131" s="1"/>
      <c r="M131" s="1"/>
      <c r="N131" s="1"/>
    </row>
    <row r="132" spans="12:14" ht="12.75">
      <c r="L132" s="1"/>
      <c r="M132" s="1"/>
      <c r="N132" s="1"/>
    </row>
    <row r="133" spans="12:14" ht="12.75">
      <c r="L133" s="1"/>
      <c r="M133" s="1"/>
      <c r="N133" s="1"/>
    </row>
    <row r="134" spans="12:14" ht="12.75">
      <c r="L134" s="1"/>
      <c r="M134" s="1"/>
      <c r="N134" s="1"/>
    </row>
    <row r="135" spans="12:14" ht="12.75">
      <c r="L135" s="1"/>
      <c r="M135" s="1"/>
      <c r="N135" s="1"/>
    </row>
    <row r="136" spans="12:14" ht="12.75">
      <c r="L136" s="1"/>
      <c r="M136" s="1"/>
      <c r="N136" s="1"/>
    </row>
    <row r="137" spans="12:14" ht="12.75">
      <c r="L137" s="1"/>
      <c r="M137" s="1"/>
      <c r="N137" s="1"/>
    </row>
    <row r="138" spans="12:14" ht="12.75">
      <c r="L138" s="1"/>
      <c r="M138" s="1"/>
      <c r="N138" s="1"/>
    </row>
    <row r="139" spans="12:14" ht="12.75">
      <c r="L139" s="1"/>
      <c r="M139" s="1"/>
      <c r="N139" s="1"/>
    </row>
    <row r="140" spans="12:14" ht="12.75">
      <c r="L140" s="1"/>
      <c r="M140" s="1"/>
      <c r="N140" s="1"/>
    </row>
    <row r="141" spans="12:14" ht="12.75">
      <c r="L141" s="1"/>
      <c r="M141" s="1"/>
      <c r="N141" s="1"/>
    </row>
    <row r="142" spans="12:14" ht="12.75">
      <c r="L142" s="1"/>
      <c r="M142" s="1"/>
      <c r="N142" s="1"/>
    </row>
    <row r="143" spans="12:14" ht="12.75">
      <c r="L143" s="1"/>
      <c r="M143" s="1"/>
      <c r="N143" s="1"/>
    </row>
    <row r="144" spans="12:14" ht="12.75">
      <c r="L144" s="1"/>
      <c r="M144" s="1"/>
      <c r="N144" s="1"/>
    </row>
    <row r="145" spans="12:14" ht="12.75">
      <c r="L145" s="1"/>
      <c r="M145" s="1"/>
      <c r="N145" s="1"/>
    </row>
    <row r="146" spans="12:14" ht="12.75">
      <c r="L146" s="1"/>
      <c r="M146" s="1"/>
      <c r="N146" s="1"/>
    </row>
    <row r="147" spans="12:14" ht="12.75">
      <c r="L147" s="1"/>
      <c r="M147" s="1"/>
      <c r="N147" s="1"/>
    </row>
    <row r="148" spans="12:14" ht="12.75">
      <c r="L148" s="1"/>
      <c r="M148" s="1"/>
      <c r="N148" s="1"/>
    </row>
    <row r="149" spans="12:14" ht="12.75">
      <c r="L149" s="1"/>
      <c r="M149" s="1"/>
      <c r="N149" s="1"/>
    </row>
    <row r="150" spans="12:14" ht="12.75">
      <c r="L150" s="1"/>
      <c r="M150" s="1"/>
      <c r="N150" s="1"/>
    </row>
    <row r="151" spans="12:14" ht="12.75">
      <c r="L151" s="1"/>
      <c r="M151" s="1"/>
      <c r="N151" s="1"/>
    </row>
    <row r="152" spans="12:14" ht="12.75">
      <c r="L152" s="1"/>
      <c r="M152" s="1"/>
      <c r="N152" s="1"/>
    </row>
    <row r="153" spans="12:14" ht="12.75">
      <c r="L153" s="1"/>
      <c r="M153" s="1"/>
      <c r="N153" s="1"/>
    </row>
    <row r="154" spans="12:14" ht="12.75">
      <c r="L154" s="1"/>
      <c r="M154" s="1"/>
      <c r="N154" s="1"/>
    </row>
    <row r="155" spans="12:14" ht="12.75">
      <c r="L155" s="1"/>
      <c r="M155" s="1"/>
      <c r="N155" s="1"/>
    </row>
    <row r="156" spans="13:14" ht="12.75">
      <c r="M156" s="1"/>
      <c r="N156" s="1"/>
    </row>
    <row r="157" spans="13:14" ht="12.75">
      <c r="M157" s="1"/>
      <c r="N157" s="1"/>
    </row>
    <row r="158" spans="13:14" ht="12.75">
      <c r="M158" s="1"/>
      <c r="N158" s="1"/>
    </row>
    <row r="159" spans="13:14" ht="12.75">
      <c r="M159" s="1"/>
      <c r="N159" s="1"/>
    </row>
    <row r="160" spans="13:14" ht="12.75">
      <c r="M160" s="1"/>
      <c r="N160" s="1"/>
    </row>
    <row r="161" spans="13:14" ht="12.75">
      <c r="M161" s="1"/>
      <c r="N161" s="1"/>
    </row>
    <row r="162" spans="13:14" ht="12.75">
      <c r="M162" s="1"/>
      <c r="N162" s="1"/>
    </row>
    <row r="163" spans="13:14" ht="12.75">
      <c r="M163" s="1"/>
      <c r="N163" s="1"/>
    </row>
    <row r="164" spans="13:14" ht="12.75">
      <c r="M164" s="1"/>
      <c r="N164" s="1"/>
    </row>
    <row r="165" spans="13:14" ht="12.75">
      <c r="M165" s="1"/>
      <c r="N165" s="1"/>
    </row>
    <row r="166" spans="13:14" ht="12.75">
      <c r="M166" s="1"/>
      <c r="N166" s="1"/>
    </row>
    <row r="167" spans="13:14" ht="12.75">
      <c r="M167" s="1"/>
      <c r="N167" s="1"/>
    </row>
    <row r="168" spans="13:14" ht="12.75">
      <c r="M168" s="1"/>
      <c r="N168" s="1"/>
    </row>
    <row r="169" spans="13:14" ht="12.75">
      <c r="M169" s="1"/>
      <c r="N169" s="1"/>
    </row>
    <row r="170" spans="13:14" ht="12.75">
      <c r="M170" s="1"/>
      <c r="N170" s="1"/>
    </row>
    <row r="171" spans="13:14" ht="12.75">
      <c r="M171" s="1"/>
      <c r="N171" s="1"/>
    </row>
    <row r="172" spans="13:14" ht="12.75">
      <c r="M172" s="1"/>
      <c r="N172" s="1"/>
    </row>
    <row r="173" spans="13:14" ht="12.75">
      <c r="M173" s="1"/>
      <c r="N173" s="1"/>
    </row>
    <row r="174" spans="13:14" ht="12.75">
      <c r="M174" s="1"/>
      <c r="N174" s="1"/>
    </row>
    <row r="175" spans="13:14" ht="12.75">
      <c r="M175" s="1"/>
      <c r="N175" s="1"/>
    </row>
    <row r="176" spans="13:14" ht="12.75">
      <c r="M176" s="1"/>
      <c r="N176" s="1"/>
    </row>
    <row r="177" spans="13:14" ht="12.75">
      <c r="M177" s="1"/>
      <c r="N177" s="1"/>
    </row>
    <row r="178" spans="13:14" ht="12.75">
      <c r="M178" s="1"/>
      <c r="N178" s="1"/>
    </row>
    <row r="179" spans="13:14" ht="12.75">
      <c r="M179" s="1"/>
      <c r="N179" s="1"/>
    </row>
    <row r="180" spans="13:14" ht="12.75">
      <c r="M180" s="1"/>
      <c r="N180" s="1"/>
    </row>
    <row r="181" spans="13:14" ht="12.75">
      <c r="M181" s="1"/>
      <c r="N181" s="1"/>
    </row>
    <row r="182" spans="13:14" ht="12.75">
      <c r="M182" s="1"/>
      <c r="N182" s="1"/>
    </row>
    <row r="183" spans="13:14" ht="12.75">
      <c r="M183" s="1"/>
      <c r="N183" s="1"/>
    </row>
    <row r="184" spans="13:14" ht="12.75">
      <c r="M184" s="1"/>
      <c r="N184" s="1"/>
    </row>
    <row r="185" spans="13:14" ht="12.75">
      <c r="M185" s="1"/>
      <c r="N185" s="1"/>
    </row>
    <row r="186" spans="13:14" ht="12.75">
      <c r="M186" s="1"/>
      <c r="N186" s="1"/>
    </row>
    <row r="187" spans="13:14" ht="12.75">
      <c r="M187" s="1"/>
      <c r="N187" s="1"/>
    </row>
    <row r="188" spans="12:14" ht="12.75">
      <c r="L188" s="1"/>
      <c r="M188" s="1"/>
      <c r="N188" s="1"/>
    </row>
    <row r="189" spans="12:14" ht="12.75">
      <c r="L189" s="1"/>
      <c r="M189" s="1"/>
      <c r="N189" s="1"/>
    </row>
    <row r="190" spans="12:14" ht="12.75">
      <c r="L190" s="1"/>
      <c r="M190" s="1"/>
      <c r="N190" s="1"/>
    </row>
    <row r="191" spans="12:14" ht="12.75">
      <c r="L191" s="1"/>
      <c r="M191" s="1"/>
      <c r="N191" s="1"/>
    </row>
    <row r="192" spans="12:14" ht="12.75">
      <c r="L192" s="1"/>
      <c r="M192" s="1"/>
      <c r="N192" s="1"/>
    </row>
    <row r="193" spans="12:14" ht="12.75">
      <c r="L193" s="1"/>
      <c r="M193" s="1"/>
      <c r="N193" s="1"/>
    </row>
    <row r="194" spans="12:14" ht="12.75">
      <c r="L194" s="1"/>
      <c r="M194" s="1"/>
      <c r="N194" s="1"/>
    </row>
    <row r="195" spans="12:14" ht="12.75">
      <c r="L195" s="1"/>
      <c r="M195" s="1"/>
      <c r="N195" s="1"/>
    </row>
    <row r="196" spans="12:14" ht="12.75">
      <c r="L196" s="1"/>
      <c r="M196" s="1"/>
      <c r="N196" s="1"/>
    </row>
    <row r="197" spans="12:14" ht="12.75">
      <c r="L197" s="1"/>
      <c r="M197" s="1"/>
      <c r="N197" s="1"/>
    </row>
    <row r="198" spans="12:14" ht="12.75">
      <c r="L198" s="1"/>
      <c r="M198" s="1"/>
      <c r="N198" s="1"/>
    </row>
    <row r="199" spans="12:14" ht="12.75">
      <c r="L199" s="1"/>
      <c r="M199" s="1"/>
      <c r="N199" s="1"/>
    </row>
    <row r="200" spans="12:14" ht="12.75">
      <c r="L200" s="1"/>
      <c r="M200" s="1"/>
      <c r="N200" s="1"/>
    </row>
    <row r="201" spans="12:14" ht="12.75">
      <c r="L201" s="1"/>
      <c r="M201" s="1"/>
      <c r="N201" s="1"/>
    </row>
    <row r="202" spans="12:14" ht="12.75">
      <c r="L202" s="1"/>
      <c r="M202" s="1"/>
      <c r="N202" s="1"/>
    </row>
    <row r="203" spans="12:14" ht="12.75">
      <c r="L203" s="1"/>
      <c r="M203" s="1"/>
      <c r="N203" s="1"/>
    </row>
    <row r="204" spans="12:14" ht="12.75">
      <c r="L204" s="1"/>
      <c r="M204" s="1"/>
      <c r="N204" s="1"/>
    </row>
    <row r="205" spans="12:14" ht="12.75">
      <c r="L205" s="1"/>
      <c r="M205" s="1"/>
      <c r="N205" s="1"/>
    </row>
    <row r="206" spans="12:14" ht="12.75">
      <c r="L206" s="1"/>
      <c r="M206" s="1"/>
      <c r="N206" s="1"/>
    </row>
    <row r="207" spans="12:14" ht="12.75">
      <c r="L207" s="1"/>
      <c r="M207" s="1"/>
      <c r="N207" s="1"/>
    </row>
    <row r="208" spans="12:14" ht="12.75">
      <c r="L208" s="1"/>
      <c r="M208" s="1"/>
      <c r="N208" s="1"/>
    </row>
    <row r="209" spans="12:14" ht="12.75">
      <c r="L209" s="1"/>
      <c r="M209" s="1"/>
      <c r="N209" s="1"/>
    </row>
    <row r="210" spans="12:14" ht="12.75">
      <c r="L210" s="1"/>
      <c r="M210" s="1"/>
      <c r="N210" s="1"/>
    </row>
    <row r="211" spans="12:14" ht="12.75">
      <c r="L211" s="1"/>
      <c r="M211" s="1"/>
      <c r="N211" s="1"/>
    </row>
    <row r="212" spans="12:14" ht="12.75">
      <c r="L212" s="1"/>
      <c r="M212" s="1"/>
      <c r="N212" s="1"/>
    </row>
    <row r="213" spans="12:14" ht="12.75">
      <c r="L213" s="1"/>
      <c r="M213" s="1"/>
      <c r="N213" s="1"/>
    </row>
    <row r="214" spans="12:14" ht="12.75">
      <c r="L214" s="1"/>
      <c r="M214" s="1"/>
      <c r="N214" s="1"/>
    </row>
    <row r="215" spans="12:14" ht="12.75">
      <c r="L215" s="1"/>
      <c r="M215" s="1"/>
      <c r="N215" s="1"/>
    </row>
    <row r="216" spans="12:14" ht="12.75">
      <c r="L216" s="1"/>
      <c r="M216" s="1"/>
      <c r="N216" s="1"/>
    </row>
    <row r="217" spans="12:14" ht="12.75">
      <c r="L217" s="1"/>
      <c r="M217" s="1"/>
      <c r="N217" s="1"/>
    </row>
    <row r="218" spans="12:14" ht="12.75">
      <c r="L218" s="1"/>
      <c r="M218" s="1"/>
      <c r="N218" s="1"/>
    </row>
    <row r="219" spans="12:14" ht="12.75">
      <c r="L219" s="1"/>
      <c r="M219" s="1"/>
      <c r="N219" s="1"/>
    </row>
    <row r="220" spans="12:14" ht="12.75">
      <c r="L220" s="1"/>
      <c r="M220" s="1"/>
      <c r="N220" s="1"/>
    </row>
    <row r="221" spans="12:14" ht="12.75">
      <c r="L221" s="1"/>
      <c r="M221" s="1"/>
      <c r="N221" s="1"/>
    </row>
    <row r="222" spans="12:14" ht="12.75">
      <c r="L222" s="1"/>
      <c r="M222" s="1"/>
      <c r="N222" s="1"/>
    </row>
    <row r="223" spans="12:14" ht="12.75">
      <c r="L223" s="1"/>
      <c r="M223" s="1"/>
      <c r="N223" s="1"/>
    </row>
    <row r="224" spans="12:14" ht="12.75">
      <c r="L224" s="1"/>
      <c r="M224" s="1"/>
      <c r="N224" s="1"/>
    </row>
    <row r="225" spans="12:14" ht="12.75">
      <c r="L225" s="1"/>
      <c r="M225" s="1"/>
      <c r="N225" s="1"/>
    </row>
    <row r="226" spans="12:14" ht="12.75">
      <c r="L226" s="1"/>
      <c r="M226" s="1"/>
      <c r="N226" s="1"/>
    </row>
    <row r="227" spans="12:14" ht="12.75">
      <c r="L227" s="1"/>
      <c r="M227" s="1"/>
      <c r="N227" s="1"/>
    </row>
    <row r="228" spans="12:14" ht="12.75">
      <c r="L228" s="1"/>
      <c r="M228" s="1"/>
      <c r="N228" s="1"/>
    </row>
    <row r="229" spans="12:14" ht="12.75">
      <c r="L229" s="1"/>
      <c r="M229" s="1"/>
      <c r="N229" s="1"/>
    </row>
    <row r="230" spans="12:14" ht="12.75">
      <c r="L230" s="1"/>
      <c r="M230" s="1"/>
      <c r="N230" s="1"/>
    </row>
    <row r="231" spans="12:14" ht="12.75">
      <c r="L231" s="1"/>
      <c r="M231" s="1"/>
      <c r="N231" s="1"/>
    </row>
    <row r="232" spans="12:14" ht="12.75">
      <c r="L232" s="1"/>
      <c r="M232" s="1"/>
      <c r="N232" s="1"/>
    </row>
    <row r="233" spans="12:14" ht="12.75">
      <c r="L233" s="1"/>
      <c r="M233" s="1"/>
      <c r="N233" s="1"/>
    </row>
    <row r="234" spans="12:14" ht="12.75">
      <c r="L234" s="1"/>
      <c r="M234" s="1"/>
      <c r="N234" s="1"/>
    </row>
    <row r="235" spans="12:14" ht="12.75">
      <c r="L235" s="1"/>
      <c r="M235" s="1"/>
      <c r="N235" s="1"/>
    </row>
    <row r="236" spans="12:14" ht="12.75">
      <c r="L236" s="1"/>
      <c r="M236" s="1"/>
      <c r="N236" s="1"/>
    </row>
    <row r="237" spans="12:14" ht="12.75">
      <c r="L237" s="1"/>
      <c r="M237" s="1"/>
      <c r="N237" s="1"/>
    </row>
    <row r="238" spans="12:14" ht="12.75">
      <c r="L238" s="1"/>
      <c r="M238" s="1"/>
      <c r="N238" s="1"/>
    </row>
    <row r="239" spans="12:14" ht="12.75">
      <c r="L239" s="1"/>
      <c r="M239" s="1"/>
      <c r="N239" s="1"/>
    </row>
    <row r="240" spans="12:14" ht="12.75">
      <c r="L240" s="1"/>
      <c r="M240" s="1"/>
      <c r="N240" s="1"/>
    </row>
    <row r="241" spans="12:14" ht="12.75">
      <c r="L241" s="1"/>
      <c r="M241" s="1"/>
      <c r="N241" s="1"/>
    </row>
    <row r="242" spans="12:14" ht="12.75">
      <c r="L242" s="1"/>
      <c r="M242" s="1"/>
      <c r="N242" s="1"/>
    </row>
    <row r="243" spans="12:14" ht="12.75">
      <c r="L243" s="1"/>
      <c r="M243" s="1"/>
      <c r="N243" s="1"/>
    </row>
    <row r="244" spans="12:14" ht="12.75">
      <c r="L244" s="1"/>
      <c r="M244" s="1"/>
      <c r="N244" s="1"/>
    </row>
    <row r="245" spans="12:14" ht="12.75">
      <c r="L245" s="1"/>
      <c r="M245" s="1"/>
      <c r="N245" s="1"/>
    </row>
    <row r="246" spans="12:14" ht="12.75">
      <c r="L246" s="1"/>
      <c r="M246" s="1"/>
      <c r="N246" s="1"/>
    </row>
    <row r="247" spans="12:14" ht="12.75">
      <c r="L247" s="1"/>
      <c r="M247" s="1"/>
      <c r="N247" s="1"/>
    </row>
    <row r="248" spans="12:14" ht="12.75">
      <c r="L248" s="1"/>
      <c r="M248" s="1"/>
      <c r="N248" s="1"/>
    </row>
    <row r="249" spans="12:14" ht="12.75">
      <c r="L249" s="1"/>
      <c r="M249" s="1"/>
      <c r="N249" s="1"/>
    </row>
    <row r="250" spans="12:14" ht="12.75">
      <c r="L250" s="1"/>
      <c r="M250" s="1"/>
      <c r="N250" s="1"/>
    </row>
    <row r="251" spans="12:14" ht="12.75">
      <c r="L251" s="1"/>
      <c r="M251" s="1"/>
      <c r="N251" s="1"/>
    </row>
    <row r="252" spans="12:14" ht="12.75">
      <c r="L252" s="1"/>
      <c r="M252" s="1"/>
      <c r="N252" s="1"/>
    </row>
    <row r="253" spans="12:14" ht="12.75">
      <c r="L253" s="1"/>
      <c r="M253" s="1"/>
      <c r="N253" s="1"/>
    </row>
    <row r="254" spans="12:14" ht="12.75">
      <c r="L254" s="1"/>
      <c r="M254" s="1"/>
      <c r="N254" s="1"/>
    </row>
    <row r="255" spans="12:14" ht="12.75">
      <c r="L255" s="1"/>
      <c r="M255" s="1"/>
      <c r="N255" s="1"/>
    </row>
    <row r="256" spans="12:14" ht="12.75">
      <c r="L256" s="1"/>
      <c r="M256" s="1"/>
      <c r="N256" s="1"/>
    </row>
    <row r="257" spans="12:14" ht="12.75">
      <c r="L257" s="1"/>
      <c r="M257" s="1"/>
      <c r="N257" s="1"/>
    </row>
    <row r="258" spans="12:14" ht="12.75">
      <c r="L258" s="1"/>
      <c r="M258" s="1"/>
      <c r="N258" s="1"/>
    </row>
    <row r="259" spans="12:14" ht="12.75">
      <c r="L259" s="1"/>
      <c r="M259" s="1"/>
      <c r="N259" s="1"/>
    </row>
    <row r="260" spans="12:14" ht="12.75">
      <c r="L260" s="1"/>
      <c r="M260" s="1"/>
      <c r="N260" s="1"/>
    </row>
    <row r="261" spans="12:14" ht="12.75">
      <c r="L261" s="1"/>
      <c r="M261" s="1"/>
      <c r="N261" s="1"/>
    </row>
    <row r="262" spans="12:14" ht="12.75">
      <c r="L262" s="1"/>
      <c r="M262" s="1"/>
      <c r="N262" s="1"/>
    </row>
    <row r="263" spans="12:14" ht="12.75">
      <c r="L263" s="1"/>
      <c r="M263" s="1"/>
      <c r="N263" s="1"/>
    </row>
    <row r="264" spans="12:14" ht="12.75">
      <c r="L264" s="1"/>
      <c r="M264" s="1"/>
      <c r="N264" s="1"/>
    </row>
    <row r="265" spans="12:14" ht="12.75">
      <c r="L265" s="1"/>
      <c r="M265" s="1"/>
      <c r="N265" s="1"/>
    </row>
    <row r="266" spans="12:14" ht="12.75">
      <c r="L266" s="1"/>
      <c r="M266" s="1"/>
      <c r="N266" s="1"/>
    </row>
    <row r="267" spans="12:14" ht="12.75">
      <c r="L267" s="1"/>
      <c r="M267" s="1"/>
      <c r="N267" s="1"/>
    </row>
    <row r="268" spans="12:14" ht="12.75">
      <c r="L268" s="1"/>
      <c r="M268" s="1"/>
      <c r="N268" s="1"/>
    </row>
    <row r="269" spans="12:14" ht="12.75">
      <c r="L269" s="1"/>
      <c r="M269" s="1"/>
      <c r="N269" s="1"/>
    </row>
    <row r="270" spans="12:14" ht="12.75">
      <c r="L270" s="1"/>
      <c r="M270" s="1"/>
      <c r="N270" s="1"/>
    </row>
    <row r="271" spans="12:14" ht="12.75">
      <c r="L271" s="1"/>
      <c r="M271" s="1"/>
      <c r="N271" s="1"/>
    </row>
    <row r="272" spans="12:14" ht="12.75">
      <c r="L272" s="1"/>
      <c r="M272" s="1"/>
      <c r="N272" s="1"/>
    </row>
    <row r="273" spans="12:14" ht="12.75">
      <c r="L273" s="1"/>
      <c r="M273" s="1"/>
      <c r="N273" s="1"/>
    </row>
    <row r="274" spans="12:14" ht="12.75">
      <c r="L274" s="1"/>
      <c r="M274" s="1"/>
      <c r="N274" s="1"/>
    </row>
    <row r="275" spans="12:14" ht="12.75">
      <c r="L275" s="1"/>
      <c r="M275" s="1"/>
      <c r="N275" s="1"/>
    </row>
    <row r="276" spans="12:14" ht="12.75">
      <c r="L276" s="1"/>
      <c r="M276" s="1"/>
      <c r="N276" s="1"/>
    </row>
    <row r="277" spans="12:14" ht="12.75">
      <c r="L277" s="1"/>
      <c r="M277" s="1"/>
      <c r="N277" s="1"/>
    </row>
    <row r="278" spans="12:14" ht="12.75">
      <c r="L278" s="1"/>
      <c r="M278" s="1"/>
      <c r="N278" s="1"/>
    </row>
    <row r="279" spans="12:14" ht="12.75">
      <c r="L279" s="1"/>
      <c r="M279" s="1"/>
      <c r="N279" s="1"/>
    </row>
    <row r="280" spans="12:14" ht="12.75">
      <c r="L280" s="1"/>
      <c r="M280" s="1"/>
      <c r="N280" s="1"/>
    </row>
    <row r="281" spans="12:14" ht="12.75">
      <c r="L281" s="1"/>
      <c r="M281" s="1"/>
      <c r="N281" s="1"/>
    </row>
    <row r="282" spans="12:14" ht="12.75">
      <c r="L282" s="1"/>
      <c r="M282" s="1"/>
      <c r="N282" s="1"/>
    </row>
    <row r="283" spans="12:14" ht="12.75">
      <c r="L283" s="1"/>
      <c r="M283" s="1"/>
      <c r="N283" s="1"/>
    </row>
    <row r="284" spans="12:14" ht="12.75">
      <c r="L284" s="1"/>
      <c r="M284" s="1"/>
      <c r="N284" s="1"/>
    </row>
    <row r="285" spans="12:14" ht="12.75">
      <c r="L285" s="1"/>
      <c r="M285" s="1"/>
      <c r="N285" s="1"/>
    </row>
    <row r="286" spans="12:14" ht="12.75">
      <c r="L286" s="1"/>
      <c r="M286" s="1"/>
      <c r="N286" s="1"/>
    </row>
    <row r="287" spans="12:14" ht="12.75">
      <c r="L287" s="1"/>
      <c r="M287" s="1"/>
      <c r="N287" s="1"/>
    </row>
    <row r="288" spans="12:14" ht="12.75">
      <c r="L288" s="1"/>
      <c r="M288" s="1"/>
      <c r="N288" s="1"/>
    </row>
    <row r="289" spans="12:14" ht="12.75">
      <c r="L289" s="1"/>
      <c r="M289" s="1"/>
      <c r="N289" s="1"/>
    </row>
    <row r="290" spans="12:14" ht="12.75">
      <c r="L290" s="1"/>
      <c r="M290" s="1"/>
      <c r="N290" s="1"/>
    </row>
    <row r="291" spans="12:14" ht="12.75">
      <c r="L291" s="1"/>
      <c r="M291" s="1"/>
      <c r="N291" s="1"/>
    </row>
    <row r="292" spans="12:14" ht="12.75">
      <c r="L292" s="1"/>
      <c r="M292" s="1"/>
      <c r="N292" s="1"/>
    </row>
    <row r="293" spans="12:14" ht="12.75">
      <c r="L293" s="1"/>
      <c r="M293" s="1"/>
      <c r="N293" s="1"/>
    </row>
    <row r="294" spans="12:14" ht="12.75">
      <c r="L294" s="1"/>
      <c r="M294" s="1"/>
      <c r="N294" s="1"/>
    </row>
    <row r="295" spans="12:14" ht="12.75">
      <c r="L295" s="1"/>
      <c r="M295" s="1"/>
      <c r="N295" s="1"/>
    </row>
    <row r="296" spans="12:14" ht="12.75">
      <c r="L296" s="1"/>
      <c r="M296" s="1"/>
      <c r="N296" s="1"/>
    </row>
    <row r="297" spans="12:14" ht="12.75">
      <c r="L297" s="1"/>
      <c r="M297" s="1"/>
      <c r="N297" s="1"/>
    </row>
    <row r="298" spans="12:14" ht="12.75">
      <c r="L298" s="1"/>
      <c r="M298" s="1"/>
      <c r="N298" s="1"/>
    </row>
    <row r="299" spans="12:14" ht="12.75">
      <c r="L299" s="1"/>
      <c r="M299" s="1"/>
      <c r="N299" s="1"/>
    </row>
    <row r="300" spans="12:14" ht="12.75">
      <c r="L300" s="1"/>
      <c r="M300" s="1"/>
      <c r="N300" s="1"/>
    </row>
    <row r="301" spans="12:14" ht="12.75">
      <c r="L301" s="1"/>
      <c r="M301" s="1"/>
      <c r="N301" s="1"/>
    </row>
    <row r="302" spans="12:14" ht="12.75">
      <c r="L302" s="1"/>
      <c r="M302" s="1"/>
      <c r="N302" s="1"/>
    </row>
    <row r="303" spans="12:14" ht="12.75">
      <c r="L303" s="1"/>
      <c r="M303" s="1"/>
      <c r="N303" s="1"/>
    </row>
    <row r="304" spans="12:14" ht="12.75">
      <c r="L304" s="1"/>
      <c r="M304" s="1"/>
      <c r="N304" s="1"/>
    </row>
    <row r="305" spans="12:14" ht="12.75">
      <c r="L305" s="1"/>
      <c r="M305" s="1"/>
      <c r="N305" s="1"/>
    </row>
    <row r="306" spans="12:14" ht="12.75">
      <c r="L306" s="1"/>
      <c r="M306" s="1"/>
      <c r="N306" s="1"/>
    </row>
    <row r="307" spans="12:14" ht="12.75">
      <c r="L307" s="1"/>
      <c r="M307" s="1"/>
      <c r="N307" s="1"/>
    </row>
    <row r="308" spans="12:14" ht="12.75">
      <c r="L308" s="1"/>
      <c r="M308" s="1"/>
      <c r="N308" s="1"/>
    </row>
    <row r="309" spans="12:14" ht="12.75">
      <c r="L309" s="1"/>
      <c r="M309" s="1"/>
      <c r="N309" s="1"/>
    </row>
    <row r="310" spans="12:14" ht="12.75">
      <c r="L310" s="1"/>
      <c r="M310" s="1"/>
      <c r="N310" s="1"/>
    </row>
    <row r="311" spans="12:14" ht="12.75">
      <c r="L311" s="1"/>
      <c r="M311" s="1"/>
      <c r="N311" s="1"/>
    </row>
    <row r="312" spans="12:14" ht="12.75">
      <c r="L312" s="1"/>
      <c r="M312" s="1"/>
      <c r="N312" s="1"/>
    </row>
    <row r="313" spans="12:14" ht="12.75">
      <c r="L313" s="1"/>
      <c r="M313" s="1"/>
      <c r="N313" s="1"/>
    </row>
    <row r="314" spans="12:14" ht="12.75">
      <c r="L314" s="1"/>
      <c r="M314" s="1"/>
      <c r="N314" s="1"/>
    </row>
    <row r="315" spans="12:14" ht="12.75">
      <c r="L315" s="1"/>
      <c r="M315" s="1"/>
      <c r="N315" s="1"/>
    </row>
    <row r="316" spans="12:14" ht="12.75">
      <c r="L316" s="1"/>
      <c r="M316" s="1"/>
      <c r="N316" s="1"/>
    </row>
    <row r="317" spans="12:14" ht="12.75">
      <c r="L317" s="1"/>
      <c r="M317" s="1"/>
      <c r="N317" s="1"/>
    </row>
    <row r="318" spans="12:14" ht="12.75">
      <c r="L318" s="1"/>
      <c r="M318" s="1"/>
      <c r="N318" s="1"/>
    </row>
    <row r="319" spans="12:14" ht="12.75">
      <c r="L319" s="1"/>
      <c r="M319" s="1"/>
      <c r="N319" s="1"/>
    </row>
    <row r="320" spans="12:14" ht="12.75">
      <c r="L320" s="1"/>
      <c r="M320" s="1"/>
      <c r="N320" s="1"/>
    </row>
    <row r="321" spans="12:14" ht="12.75">
      <c r="L321" s="1"/>
      <c r="M321" s="1"/>
      <c r="N321" s="1"/>
    </row>
    <row r="322" spans="12:14" ht="12.75">
      <c r="L322" s="1"/>
      <c r="M322" s="1"/>
      <c r="N322" s="1"/>
    </row>
    <row r="323" spans="12:14" ht="12.75">
      <c r="L323" s="1"/>
      <c r="M323" s="1"/>
      <c r="N323" s="1"/>
    </row>
    <row r="324" spans="12:14" ht="12.75">
      <c r="L324" s="1"/>
      <c r="M324" s="1"/>
      <c r="N324" s="1"/>
    </row>
    <row r="325" spans="12:14" ht="12.75">
      <c r="L325" s="1"/>
      <c r="M325" s="1"/>
      <c r="N325" s="1"/>
    </row>
    <row r="326" spans="12:14" ht="12.75">
      <c r="L326" s="1"/>
      <c r="M326" s="1"/>
      <c r="N326" s="1"/>
    </row>
    <row r="327" spans="12:14" ht="12.75">
      <c r="L327" s="1"/>
      <c r="M327" s="1"/>
      <c r="N327" s="1"/>
    </row>
    <row r="328" spans="1:14" ht="12.75">
      <c r="A328" s="57"/>
      <c r="B328" t="s">
        <v>369</v>
      </c>
      <c r="C328" s="1"/>
      <c r="D328" s="6"/>
      <c r="E328" s="6"/>
      <c r="F328" s="6"/>
      <c r="G328" s="1"/>
      <c r="H328" s="1"/>
      <c r="I328" s="1"/>
      <c r="J328" s="11"/>
      <c r="K328" s="11"/>
      <c r="L328" s="1"/>
      <c r="M328" s="1"/>
      <c r="N328" s="1"/>
    </row>
    <row r="329" spans="1:14" ht="12.75">
      <c r="A329" s="57"/>
      <c r="B329" s="1"/>
      <c r="C329" s="1"/>
      <c r="D329" s="6"/>
      <c r="E329" s="6"/>
      <c r="F329" s="6"/>
      <c r="G329" s="1"/>
      <c r="H329" s="1"/>
      <c r="I329" s="1"/>
      <c r="J329" s="11"/>
      <c r="K329" s="11"/>
      <c r="L329" s="1"/>
      <c r="M329" s="1"/>
      <c r="N329" s="1"/>
    </row>
    <row r="330" spans="1:14" ht="12.75">
      <c r="A330" s="57"/>
      <c r="B330" s="1"/>
      <c r="C330" s="1"/>
      <c r="D330" s="6"/>
      <c r="E330" s="6"/>
      <c r="F330" s="6"/>
      <c r="G330" s="1"/>
      <c r="H330" s="1"/>
      <c r="I330" s="1"/>
      <c r="J330" s="11"/>
      <c r="K330" s="11"/>
      <c r="L330" s="1"/>
      <c r="M330" s="1"/>
      <c r="N330" s="1"/>
    </row>
    <row r="331" spans="1:14" ht="12.75">
      <c r="A331" s="57"/>
      <c r="B331" s="1"/>
      <c r="C331" s="1"/>
      <c r="D331" s="6"/>
      <c r="E331" s="6"/>
      <c r="F331" s="6"/>
      <c r="G331" s="1"/>
      <c r="H331" s="1"/>
      <c r="I331" s="1"/>
      <c r="J331" s="11"/>
      <c r="K331" s="11"/>
      <c r="L331" s="1"/>
      <c r="M331" s="1"/>
      <c r="N331" s="1"/>
    </row>
    <row r="332" spans="1:14" ht="12.75">
      <c r="A332" s="57"/>
      <c r="B332" s="1"/>
      <c r="C332" s="1"/>
      <c r="D332" s="6"/>
      <c r="E332" s="6"/>
      <c r="F332" s="6"/>
      <c r="G332" s="1"/>
      <c r="H332" s="1"/>
      <c r="I332" s="1"/>
      <c r="J332" s="11"/>
      <c r="K332" s="11"/>
      <c r="L332" s="1"/>
      <c r="M332" s="1"/>
      <c r="N332" s="1"/>
    </row>
    <row r="333" spans="1:14" ht="12.75">
      <c r="A333" s="57"/>
      <c r="B333" s="1"/>
      <c r="C333" s="1"/>
      <c r="D333" s="6"/>
      <c r="E333" s="6"/>
      <c r="F333" s="6"/>
      <c r="G333" s="1"/>
      <c r="H333" s="1"/>
      <c r="I333" s="1"/>
      <c r="J333" s="11"/>
      <c r="K333" s="11"/>
      <c r="L333" s="1"/>
      <c r="M333" s="1"/>
      <c r="N333" s="1"/>
    </row>
    <row r="334" spans="1:14" ht="12.75">
      <c r="A334" s="57"/>
      <c r="B334" s="1"/>
      <c r="C334" s="1"/>
      <c r="D334" s="6"/>
      <c r="E334" s="6"/>
      <c r="F334" s="6"/>
      <c r="G334" s="1"/>
      <c r="H334" s="1"/>
      <c r="I334" s="1"/>
      <c r="J334" s="11"/>
      <c r="K334" s="11"/>
      <c r="L334" s="1"/>
      <c r="M334" s="1"/>
      <c r="N334" s="1"/>
    </row>
    <row r="335" spans="1:14" ht="12.75">
      <c r="A335" s="57"/>
      <c r="B335" s="1"/>
      <c r="C335" s="1"/>
      <c r="D335" s="6"/>
      <c r="E335" s="6"/>
      <c r="F335" s="6"/>
      <c r="G335" s="1"/>
      <c r="H335" s="1"/>
      <c r="I335" s="1"/>
      <c r="J335" s="11"/>
      <c r="K335" s="11"/>
      <c r="L335" s="1"/>
      <c r="M335" s="1"/>
      <c r="N335" s="1"/>
    </row>
    <row r="336" spans="1:14" ht="12.75">
      <c r="A336" s="57"/>
      <c r="B336" s="1"/>
      <c r="C336" s="1"/>
      <c r="D336" s="6"/>
      <c r="E336" s="6"/>
      <c r="F336" s="6"/>
      <c r="G336" s="1"/>
      <c r="H336" s="1"/>
      <c r="I336" s="1"/>
      <c r="J336" s="11"/>
      <c r="K336" s="11"/>
      <c r="L336" s="1"/>
      <c r="M336" s="1"/>
      <c r="N336" s="1"/>
    </row>
    <row r="337" spans="1:14" ht="12.75">
      <c r="A337" s="57"/>
      <c r="B337" s="1"/>
      <c r="C337" s="1"/>
      <c r="D337" s="6"/>
      <c r="E337" s="6"/>
      <c r="F337" s="6"/>
      <c r="G337" s="1"/>
      <c r="H337" s="1"/>
      <c r="I337" s="1"/>
      <c r="J337" s="11"/>
      <c r="K337" s="11"/>
      <c r="L337" s="1"/>
      <c r="M337" s="1"/>
      <c r="N337" s="1"/>
    </row>
    <row r="338" spans="1:14" ht="12.75">
      <c r="A338" s="57"/>
      <c r="B338" s="1"/>
      <c r="C338" s="1"/>
      <c r="D338" s="6"/>
      <c r="E338" s="6"/>
      <c r="F338" s="6"/>
      <c r="G338" s="1"/>
      <c r="H338" s="1"/>
      <c r="I338" s="1"/>
      <c r="J338" s="11"/>
      <c r="K338" s="11"/>
      <c r="L338" s="1"/>
      <c r="M338" s="1"/>
      <c r="N338" s="1"/>
    </row>
    <row r="339" spans="1:14" ht="12.75">
      <c r="A339" s="57"/>
      <c r="B339" s="1"/>
      <c r="C339" s="1"/>
      <c r="D339" s="6"/>
      <c r="E339" s="6"/>
      <c r="F339" s="6"/>
      <c r="G339" s="1"/>
      <c r="H339" s="1"/>
      <c r="I339" s="1"/>
      <c r="J339" s="11"/>
      <c r="K339" s="11"/>
      <c r="L339" s="1"/>
      <c r="M339" s="1"/>
      <c r="N339" s="1"/>
    </row>
    <row r="340" spans="1:14" ht="12.75">
      <c r="A340" s="57"/>
      <c r="B340" s="1"/>
      <c r="C340" s="1"/>
      <c r="D340" s="6"/>
      <c r="E340" s="6"/>
      <c r="F340" s="6"/>
      <c r="G340" s="1"/>
      <c r="H340" s="1"/>
      <c r="I340" s="1"/>
      <c r="J340" s="11"/>
      <c r="K340" s="11"/>
      <c r="L340" s="1"/>
      <c r="M340" s="1"/>
      <c r="N340" s="1"/>
    </row>
    <row r="341" spans="1:14" ht="12.75">
      <c r="A341" s="57"/>
      <c r="B341" s="1"/>
      <c r="C341" s="1"/>
      <c r="D341" s="6"/>
      <c r="E341" s="6"/>
      <c r="F341" s="6"/>
      <c r="G341" s="1"/>
      <c r="H341" s="1"/>
      <c r="I341" s="1"/>
      <c r="J341" s="11"/>
      <c r="K341" s="11"/>
      <c r="L341" s="1"/>
      <c r="M341" s="1"/>
      <c r="N341" s="1"/>
    </row>
    <row r="342" spans="1:14" ht="12.75">
      <c r="A342" s="57"/>
      <c r="B342" s="1"/>
      <c r="C342" s="1"/>
      <c r="D342" s="6"/>
      <c r="E342" s="6"/>
      <c r="F342" s="6"/>
      <c r="G342" s="1"/>
      <c r="H342" s="1"/>
      <c r="I342" s="1"/>
      <c r="J342" s="11"/>
      <c r="K342" s="11"/>
      <c r="L342" s="1"/>
      <c r="M342" s="1"/>
      <c r="N342" s="1"/>
    </row>
    <row r="343" spans="1:14" ht="12.75">
      <c r="A343" s="57"/>
      <c r="B343" s="1"/>
      <c r="C343" s="1"/>
      <c r="D343" s="6"/>
      <c r="E343" s="6"/>
      <c r="F343" s="6"/>
      <c r="G343" s="1"/>
      <c r="H343" s="1"/>
      <c r="I343" s="1"/>
      <c r="J343" s="11"/>
      <c r="K343" s="11"/>
      <c r="L343" s="1"/>
      <c r="M343" s="1"/>
      <c r="N343" s="1"/>
    </row>
    <row r="344" spans="1:14" ht="12.75">
      <c r="A344" s="57"/>
      <c r="B344" s="1"/>
      <c r="C344" s="1"/>
      <c r="D344" s="6"/>
      <c r="E344" s="6"/>
      <c r="F344" s="6"/>
      <c r="G344" s="1"/>
      <c r="H344" s="1"/>
      <c r="I344" s="1"/>
      <c r="J344" s="11"/>
      <c r="K344" s="11"/>
      <c r="L344" s="1"/>
      <c r="M344" s="1"/>
      <c r="N344" s="1"/>
    </row>
    <row r="345" spans="1:14" ht="12.75">
      <c r="A345" s="57"/>
      <c r="B345" s="1"/>
      <c r="C345" s="1"/>
      <c r="D345" s="6"/>
      <c r="E345" s="6"/>
      <c r="F345" s="6"/>
      <c r="G345" s="1"/>
      <c r="H345" s="1"/>
      <c r="I345" s="1"/>
      <c r="J345" s="11"/>
      <c r="K345" s="11"/>
      <c r="L345" s="1"/>
      <c r="M345" s="1"/>
      <c r="N345" s="1"/>
    </row>
    <row r="346" spans="1:14" ht="12.75">
      <c r="A346" s="57"/>
      <c r="B346" s="1"/>
      <c r="C346" s="1"/>
      <c r="D346" s="6"/>
      <c r="E346" s="6"/>
      <c r="F346" s="6"/>
      <c r="G346" s="1"/>
      <c r="H346" s="1"/>
      <c r="I346" s="1"/>
      <c r="J346" s="11"/>
      <c r="K346" s="11"/>
      <c r="L346" s="1"/>
      <c r="M346" s="1"/>
      <c r="N346" s="1"/>
    </row>
    <row r="347" spans="1:14" ht="12.75">
      <c r="A347" s="57"/>
      <c r="B347" s="1"/>
      <c r="C347" s="1"/>
      <c r="D347" s="6"/>
      <c r="E347" s="6"/>
      <c r="F347" s="6"/>
      <c r="G347" s="1"/>
      <c r="H347" s="1"/>
      <c r="I347" s="1"/>
      <c r="J347" s="11"/>
      <c r="K347" s="11"/>
      <c r="L347" s="1"/>
      <c r="M347" s="1"/>
      <c r="N347" s="1"/>
    </row>
    <row r="348" spans="1:14" ht="12.75">
      <c r="A348" s="57"/>
      <c r="B348" s="1"/>
      <c r="C348" s="1"/>
      <c r="D348" s="6"/>
      <c r="E348" s="6"/>
      <c r="F348" s="6"/>
      <c r="G348" s="1"/>
      <c r="H348" s="1"/>
      <c r="I348" s="1"/>
      <c r="J348" s="11"/>
      <c r="K348" s="11"/>
      <c r="L348" s="1"/>
      <c r="M348" s="1"/>
      <c r="N348" s="1"/>
    </row>
    <row r="349" spans="1:14" ht="12.75">
      <c r="A349" s="57"/>
      <c r="B349" s="1"/>
      <c r="C349" s="1"/>
      <c r="D349" s="6"/>
      <c r="E349" s="6"/>
      <c r="F349" s="6"/>
      <c r="G349" s="1"/>
      <c r="H349" s="1"/>
      <c r="I349" s="1"/>
      <c r="J349" s="11"/>
      <c r="K349" s="11"/>
      <c r="L349" s="1"/>
      <c r="M349" s="1"/>
      <c r="N349" s="1"/>
    </row>
    <row r="350" spans="1:14" ht="12.75">
      <c r="A350" s="57"/>
      <c r="B350" s="1"/>
      <c r="C350" s="1"/>
      <c r="D350" s="6"/>
      <c r="E350" s="6"/>
      <c r="F350" s="6"/>
      <c r="G350" s="1"/>
      <c r="H350" s="1"/>
      <c r="I350" s="1"/>
      <c r="J350" s="11"/>
      <c r="K350" s="11"/>
      <c r="L350" s="1"/>
      <c r="M350" s="1"/>
      <c r="N350" s="1"/>
    </row>
    <row r="351" spans="1:14" ht="12.75">
      <c r="A351" s="57"/>
      <c r="B351" s="1"/>
      <c r="C351" s="1"/>
      <c r="D351" s="6"/>
      <c r="E351" s="6"/>
      <c r="F351" s="6"/>
      <c r="G351" s="1"/>
      <c r="H351" s="1"/>
      <c r="I351" s="1"/>
      <c r="J351" s="11"/>
      <c r="K351" s="11"/>
      <c r="L351" s="1"/>
      <c r="M351" s="1"/>
      <c r="N351" s="1"/>
    </row>
    <row r="352" spans="1:14" ht="12.75">
      <c r="A352" s="57"/>
      <c r="B352" s="1"/>
      <c r="C352" s="1"/>
      <c r="D352" s="6"/>
      <c r="E352" s="6"/>
      <c r="F352" s="6"/>
      <c r="G352" s="1"/>
      <c r="H352" s="1"/>
      <c r="I352" s="1"/>
      <c r="J352" s="11"/>
      <c r="K352" s="11"/>
      <c r="L352" s="1"/>
      <c r="M352" s="1"/>
      <c r="N352" s="1"/>
    </row>
    <row r="353" spans="1:14" ht="12.75">
      <c r="A353" s="57"/>
      <c r="B353" s="1"/>
      <c r="C353" s="1"/>
      <c r="D353" s="6"/>
      <c r="E353" s="6"/>
      <c r="F353" s="6"/>
      <c r="G353" s="1"/>
      <c r="H353" s="1"/>
      <c r="I353" s="1"/>
      <c r="J353" s="11"/>
      <c r="K353" s="11"/>
      <c r="L353" s="1"/>
      <c r="M353" s="1"/>
      <c r="N353" s="1"/>
    </row>
    <row r="354" spans="1:14" ht="12.75">
      <c r="A354" s="57"/>
      <c r="B354" s="1"/>
      <c r="C354" s="1"/>
      <c r="D354" s="6"/>
      <c r="E354" s="6"/>
      <c r="F354" s="6"/>
      <c r="G354" s="1"/>
      <c r="H354" s="1"/>
      <c r="I354" s="1"/>
      <c r="J354" s="11"/>
      <c r="K354" s="11"/>
      <c r="L354" s="1"/>
      <c r="M354" s="1"/>
      <c r="N354" s="1"/>
    </row>
    <row r="355" spans="1:14" ht="12.75">
      <c r="A355" s="57"/>
      <c r="B355" s="1"/>
      <c r="C355" s="1"/>
      <c r="D355" s="6"/>
      <c r="E355" s="6"/>
      <c r="F355" s="6"/>
      <c r="G355" s="1"/>
      <c r="H355" s="1"/>
      <c r="I355" s="1"/>
      <c r="J355" s="11"/>
      <c r="K355" s="11"/>
      <c r="L355" s="1"/>
      <c r="M355" s="1"/>
      <c r="N355" s="1"/>
    </row>
    <row r="356" spans="1:14" ht="12.75">
      <c r="A356" s="57"/>
      <c r="B356" s="1"/>
      <c r="C356" s="1"/>
      <c r="D356" s="6"/>
      <c r="E356" s="6"/>
      <c r="F356" s="6"/>
      <c r="G356" s="1"/>
      <c r="H356" s="1"/>
      <c r="I356" s="1"/>
      <c r="J356" s="11"/>
      <c r="K356" s="11"/>
      <c r="L356" s="1"/>
      <c r="M356" s="1"/>
      <c r="N356" s="1"/>
    </row>
    <row r="357" spans="1:14" ht="12.75">
      <c r="A357" s="57"/>
      <c r="B357" s="1"/>
      <c r="C357" s="1"/>
      <c r="D357" s="6"/>
      <c r="E357" s="6"/>
      <c r="F357" s="6"/>
      <c r="G357" s="1"/>
      <c r="H357" s="1"/>
      <c r="I357" s="1"/>
      <c r="J357" s="11"/>
      <c r="K357" s="11"/>
      <c r="L357" s="1"/>
      <c r="M357" s="1"/>
      <c r="N357" s="1"/>
    </row>
    <row r="358" spans="1:14" ht="12.75">
      <c r="A358" s="57"/>
      <c r="B358" s="1"/>
      <c r="C358" s="1"/>
      <c r="D358" s="6"/>
      <c r="E358" s="6"/>
      <c r="F358" s="6"/>
      <c r="G358" s="1"/>
      <c r="H358" s="1"/>
      <c r="I358" s="1"/>
      <c r="J358" s="11"/>
      <c r="K358" s="11"/>
      <c r="L358" s="1"/>
      <c r="M358" s="1"/>
      <c r="N358" s="1"/>
    </row>
    <row r="359" spans="1:14" ht="12.75">
      <c r="A359" s="57"/>
      <c r="B359" s="1"/>
      <c r="C359" s="1"/>
      <c r="D359" s="6"/>
      <c r="E359" s="6"/>
      <c r="F359" s="6"/>
      <c r="G359" s="1"/>
      <c r="H359" s="1"/>
      <c r="I359" s="1"/>
      <c r="J359" s="11"/>
      <c r="K359" s="11"/>
      <c r="L359" s="1"/>
      <c r="M359" s="1"/>
      <c r="N359" s="1"/>
    </row>
    <row r="360" spans="1:14" ht="12.75">
      <c r="A360" s="57"/>
      <c r="B360" s="1"/>
      <c r="C360" s="1"/>
      <c r="D360" s="6"/>
      <c r="E360" s="6"/>
      <c r="F360" s="6"/>
      <c r="G360" s="1"/>
      <c r="H360" s="1"/>
      <c r="I360" s="1"/>
      <c r="J360" s="11"/>
      <c r="K360" s="11"/>
      <c r="L360" s="1"/>
      <c r="M360" s="1"/>
      <c r="N360" s="1"/>
    </row>
    <row r="361" spans="1:14" ht="12.75">
      <c r="A361" s="57"/>
      <c r="B361" s="1"/>
      <c r="C361" s="1"/>
      <c r="D361" s="6"/>
      <c r="E361" s="6"/>
      <c r="F361" s="6"/>
      <c r="G361" s="1"/>
      <c r="H361" s="1"/>
      <c r="I361" s="1"/>
      <c r="J361" s="11"/>
      <c r="K361" s="11"/>
      <c r="L361" s="1"/>
      <c r="M361" s="1"/>
      <c r="N361" s="1"/>
    </row>
    <row r="362" spans="1:14" ht="12.75">
      <c r="A362" s="57"/>
      <c r="B362" s="1"/>
      <c r="C362" s="1"/>
      <c r="D362" s="6"/>
      <c r="E362" s="6"/>
      <c r="F362" s="6"/>
      <c r="G362" s="1"/>
      <c r="H362" s="1"/>
      <c r="I362" s="1"/>
      <c r="J362" s="11"/>
      <c r="K362" s="11"/>
      <c r="L362" s="1"/>
      <c r="M362" s="1"/>
      <c r="N362" s="1"/>
    </row>
    <row r="363" spans="1:14" ht="12.75">
      <c r="A363" s="57"/>
      <c r="B363" s="1"/>
      <c r="C363" s="1"/>
      <c r="D363" s="6"/>
      <c r="E363" s="6"/>
      <c r="F363" s="6"/>
      <c r="G363" s="1"/>
      <c r="H363" s="1"/>
      <c r="I363" s="1"/>
      <c r="J363" s="11"/>
      <c r="K363" s="11"/>
      <c r="L363" s="1"/>
      <c r="M363" s="1"/>
      <c r="N363" s="1"/>
    </row>
    <row r="364" spans="1:14" ht="12.75">
      <c r="A364" s="57"/>
      <c r="B364" s="1"/>
      <c r="C364" s="1"/>
      <c r="D364" s="6"/>
      <c r="E364" s="6"/>
      <c r="F364" s="6"/>
      <c r="G364" s="1"/>
      <c r="H364" s="1"/>
      <c r="I364" s="1"/>
      <c r="J364" s="11"/>
      <c r="K364" s="11"/>
      <c r="L364" s="1"/>
      <c r="M364" s="1"/>
      <c r="N364" s="1"/>
    </row>
    <row r="365" spans="1:14" ht="12.75">
      <c r="A365" s="57"/>
      <c r="B365" s="1"/>
      <c r="C365" s="1"/>
      <c r="D365" s="6"/>
      <c r="E365" s="6"/>
      <c r="F365" s="6"/>
      <c r="G365" s="1"/>
      <c r="H365" s="1"/>
      <c r="I365" s="1"/>
      <c r="J365" s="11"/>
      <c r="K365" s="11"/>
      <c r="L365" s="1"/>
      <c r="M365" s="1"/>
      <c r="N365" s="1"/>
    </row>
    <row r="366" spans="1:14" ht="12.75">
      <c r="A366" s="57"/>
      <c r="B366" s="1"/>
      <c r="C366" s="1"/>
      <c r="D366" s="6"/>
      <c r="E366" s="6"/>
      <c r="F366" s="6"/>
      <c r="G366" s="1"/>
      <c r="H366" s="1"/>
      <c r="I366" s="1"/>
      <c r="J366" s="11"/>
      <c r="K366" s="11"/>
      <c r="L366" s="1"/>
      <c r="M366" s="1"/>
      <c r="N366" s="1"/>
    </row>
    <row r="367" spans="1:14" ht="12.75">
      <c r="A367" s="57"/>
      <c r="B367" s="1"/>
      <c r="C367" s="1"/>
      <c r="D367" s="6"/>
      <c r="E367" s="6"/>
      <c r="F367" s="6"/>
      <c r="G367" s="1"/>
      <c r="H367" s="1"/>
      <c r="I367" s="1"/>
      <c r="J367" s="11"/>
      <c r="K367" s="11"/>
      <c r="L367" s="1"/>
      <c r="M367" s="1"/>
      <c r="N367" s="1"/>
    </row>
    <row r="368" spans="1:14" ht="12.75">
      <c r="A368" s="57"/>
      <c r="B368" s="1"/>
      <c r="C368" s="1"/>
      <c r="D368" s="6"/>
      <c r="E368" s="6"/>
      <c r="F368" s="6"/>
      <c r="G368" s="1"/>
      <c r="H368" s="1"/>
      <c r="I368" s="1"/>
      <c r="J368" s="11"/>
      <c r="K368" s="11"/>
      <c r="L368" s="1"/>
      <c r="M368" s="1"/>
      <c r="N368" s="1"/>
    </row>
    <row r="369" spans="1:14" ht="12.75">
      <c r="A369" s="57"/>
      <c r="B369" s="1"/>
      <c r="C369" s="1"/>
      <c r="D369" s="6"/>
      <c r="E369" s="6"/>
      <c r="F369" s="6"/>
      <c r="G369" s="1"/>
      <c r="H369" s="1"/>
      <c r="I369" s="1"/>
      <c r="J369" s="11"/>
      <c r="K369" s="11"/>
      <c r="L369" s="1"/>
      <c r="M369" s="1"/>
      <c r="N369" s="1"/>
    </row>
    <row r="370" spans="1:14" ht="12.75">
      <c r="A370" s="57"/>
      <c r="B370" s="1"/>
      <c r="C370" s="1"/>
      <c r="D370" s="6"/>
      <c r="E370" s="6"/>
      <c r="F370" s="6"/>
      <c r="G370" s="1"/>
      <c r="H370" s="1"/>
      <c r="I370" s="1"/>
      <c r="J370" s="11"/>
      <c r="K370" s="11"/>
      <c r="L370" s="1"/>
      <c r="M370" s="1"/>
      <c r="N370" s="1"/>
    </row>
    <row r="371" spans="1:14" ht="12.75">
      <c r="A371" s="57"/>
      <c r="B371" s="1"/>
      <c r="C371" s="1"/>
      <c r="D371" s="6"/>
      <c r="E371" s="6"/>
      <c r="F371" s="6"/>
      <c r="G371" s="1"/>
      <c r="H371" s="1"/>
      <c r="I371" s="1"/>
      <c r="J371" s="11"/>
      <c r="K371" s="11"/>
      <c r="L371" s="1"/>
      <c r="M371" s="1"/>
      <c r="N371" s="1"/>
    </row>
    <row r="372" spans="1:14" ht="12.75">
      <c r="A372" s="57"/>
      <c r="B372" s="1"/>
      <c r="C372" s="1"/>
      <c r="D372" s="6"/>
      <c r="E372" s="6"/>
      <c r="F372" s="6"/>
      <c r="G372" s="1"/>
      <c r="H372" s="1"/>
      <c r="I372" s="1"/>
      <c r="J372" s="11"/>
      <c r="K372" s="11"/>
      <c r="L372" s="1"/>
      <c r="M372" s="1"/>
      <c r="N372" s="1"/>
    </row>
    <row r="373" spans="1:14" ht="12.75">
      <c r="A373" s="57"/>
      <c r="B373" s="1"/>
      <c r="C373" s="1"/>
      <c r="D373" s="6"/>
      <c r="E373" s="6"/>
      <c r="F373" s="6"/>
      <c r="G373" s="1"/>
      <c r="H373" s="1"/>
      <c r="I373" s="1"/>
      <c r="J373" s="11"/>
      <c r="K373" s="11"/>
      <c r="L373" s="1"/>
      <c r="M373" s="1"/>
      <c r="N373" s="1"/>
    </row>
    <row r="374" spans="1:14" ht="12.75">
      <c r="A374" s="57"/>
      <c r="B374" s="1"/>
      <c r="C374" s="1"/>
      <c r="D374" s="6"/>
      <c r="E374" s="6"/>
      <c r="F374" s="6"/>
      <c r="G374" s="1"/>
      <c r="H374" s="1"/>
      <c r="I374" s="1"/>
      <c r="J374" s="11"/>
      <c r="K374" s="11"/>
      <c r="L374" s="1"/>
      <c r="M374" s="1"/>
      <c r="N374" s="1"/>
    </row>
    <row r="375" spans="1:14" ht="12.75">
      <c r="A375" s="57"/>
      <c r="B375" s="1"/>
      <c r="C375" s="1"/>
      <c r="D375" s="6"/>
      <c r="E375" s="6"/>
      <c r="F375" s="6"/>
      <c r="G375" s="1"/>
      <c r="H375" s="1"/>
      <c r="I375" s="1"/>
      <c r="J375" s="11"/>
      <c r="K375" s="11"/>
      <c r="L375" s="1"/>
      <c r="M375" s="1"/>
      <c r="N375" s="1"/>
    </row>
    <row r="376" spans="1:14" ht="12.75">
      <c r="A376" s="57"/>
      <c r="B376" s="1"/>
      <c r="C376" s="1"/>
      <c r="D376" s="6"/>
      <c r="E376" s="6"/>
      <c r="F376" s="6"/>
      <c r="G376" s="1"/>
      <c r="H376" s="1"/>
      <c r="I376" s="1"/>
      <c r="J376" s="11"/>
      <c r="K376" s="11"/>
      <c r="L376" s="1"/>
      <c r="M376" s="1"/>
      <c r="N376" s="1"/>
    </row>
    <row r="377" spans="1:14" ht="12.75">
      <c r="A377" s="57"/>
      <c r="B377" s="1"/>
      <c r="C377" s="1"/>
      <c r="D377" s="6"/>
      <c r="E377" s="6"/>
      <c r="F377" s="6"/>
      <c r="G377" s="1"/>
      <c r="H377" s="1"/>
      <c r="I377" s="1"/>
      <c r="J377" s="11"/>
      <c r="K377" s="11"/>
      <c r="L377" s="1"/>
      <c r="M377" s="1"/>
      <c r="N377" s="1"/>
    </row>
    <row r="378" spans="1:14" ht="12.75">
      <c r="A378" s="57"/>
      <c r="B378" s="1"/>
      <c r="C378" s="1"/>
      <c r="D378" s="6"/>
      <c r="E378" s="6"/>
      <c r="F378" s="6"/>
      <c r="G378" s="1"/>
      <c r="H378" s="1"/>
      <c r="I378" s="1"/>
      <c r="J378" s="11"/>
      <c r="K378" s="11"/>
      <c r="L378" s="1"/>
      <c r="M378" s="1"/>
      <c r="N378" s="1"/>
    </row>
    <row r="379" spans="1:14" ht="12.75">
      <c r="A379" s="57"/>
      <c r="B379" s="1"/>
      <c r="C379" s="1"/>
      <c r="D379" s="6"/>
      <c r="E379" s="6"/>
      <c r="F379" s="6"/>
      <c r="G379" s="1"/>
      <c r="H379" s="1"/>
      <c r="I379" s="1"/>
      <c r="J379" s="11"/>
      <c r="K379" s="11"/>
      <c r="L379" s="1"/>
      <c r="M379" s="1"/>
      <c r="N379" s="1"/>
    </row>
    <row r="380" ht="12.75">
      <c r="N380" s="326"/>
    </row>
    <row r="381" ht="12.75">
      <c r="N381" s="326"/>
    </row>
    <row r="382" ht="12.75">
      <c r="N382" s="326"/>
    </row>
    <row r="383" ht="12.75">
      <c r="N383" s="326"/>
    </row>
    <row r="384" ht="12.75">
      <c r="N384" s="326"/>
    </row>
    <row r="385" ht="12.75">
      <c r="N385" s="326"/>
    </row>
    <row r="386" ht="12.75">
      <c r="N386" s="326"/>
    </row>
    <row r="387" ht="12.75">
      <c r="N387" s="326"/>
    </row>
    <row r="388" ht="12.75">
      <c r="N388" s="326"/>
    </row>
    <row r="389" ht="12.75">
      <c r="N389" s="326"/>
    </row>
    <row r="390" ht="12.75">
      <c r="N390" s="326"/>
    </row>
    <row r="391" ht="12.75">
      <c r="N391" s="326"/>
    </row>
    <row r="392" ht="12.75">
      <c r="N392" s="326"/>
    </row>
    <row r="393" ht="12.75">
      <c r="N393" s="326"/>
    </row>
    <row r="394" ht="12.75">
      <c r="N394" s="326"/>
    </row>
    <row r="395" ht="12.75">
      <c r="N395" s="326"/>
    </row>
    <row r="396" ht="12.75">
      <c r="N396" s="326"/>
    </row>
    <row r="397" ht="12.75">
      <c r="N397" s="326"/>
    </row>
    <row r="398" ht="12.75">
      <c r="N398" s="326"/>
    </row>
    <row r="399" ht="12.75">
      <c r="N399" s="326"/>
    </row>
    <row r="400" ht="12.75">
      <c r="N400" s="326"/>
    </row>
    <row r="401" ht="12.75">
      <c r="N401" s="326"/>
    </row>
    <row r="402" ht="12.75">
      <c r="N402" s="326"/>
    </row>
    <row r="403" ht="12.75">
      <c r="N403" s="326"/>
    </row>
    <row r="404" ht="12.75">
      <c r="N404" s="326"/>
    </row>
    <row r="405" ht="12.75">
      <c r="N405" s="326"/>
    </row>
    <row r="406" ht="12.75">
      <c r="N406" s="326"/>
    </row>
    <row r="407" ht="12.75">
      <c r="N407" s="326"/>
    </row>
    <row r="408" ht="12.75">
      <c r="N408" s="326"/>
    </row>
    <row r="409" ht="12.75">
      <c r="N409" s="326"/>
    </row>
    <row r="410" ht="12.75">
      <c r="N410" s="326"/>
    </row>
    <row r="411" ht="12.75">
      <c r="N411" s="326"/>
    </row>
    <row r="412" ht="12.75">
      <c r="N412" s="326"/>
    </row>
    <row r="413" ht="12.75">
      <c r="N413" s="326"/>
    </row>
    <row r="414" ht="12.75">
      <c r="N414" s="326"/>
    </row>
    <row r="415" ht="12.75">
      <c r="N415" s="326"/>
    </row>
    <row r="416" ht="12.75">
      <c r="N416" s="326"/>
    </row>
    <row r="417" ht="12.75">
      <c r="N417" s="326"/>
    </row>
    <row r="418" ht="12.75">
      <c r="N418" s="326"/>
    </row>
    <row r="419" ht="12.75">
      <c r="N419" s="326"/>
    </row>
    <row r="420" ht="12.75">
      <c r="N420" s="326"/>
    </row>
    <row r="421" ht="12.75">
      <c r="N421" s="326"/>
    </row>
    <row r="422" ht="12.75">
      <c r="N422" s="326"/>
    </row>
    <row r="423" ht="12.75">
      <c r="N423" s="326"/>
    </row>
    <row r="424" ht="12.75">
      <c r="N424" s="326"/>
    </row>
    <row r="425" ht="12.75">
      <c r="N425" s="326"/>
    </row>
    <row r="426" ht="12.75">
      <c r="N426" s="326"/>
    </row>
    <row r="427" ht="12.75">
      <c r="N427" s="326"/>
    </row>
    <row r="428" ht="12.75">
      <c r="N428" s="326"/>
    </row>
    <row r="429" ht="12.75">
      <c r="N429" s="326"/>
    </row>
    <row r="430" ht="12.75">
      <c r="N430" s="326"/>
    </row>
    <row r="431" ht="12.75">
      <c r="N431" s="326"/>
    </row>
    <row r="432" ht="12.75">
      <c r="N432" s="326"/>
    </row>
    <row r="433" ht="12.75">
      <c r="N433" s="326"/>
    </row>
    <row r="434" ht="12.75">
      <c r="N434" s="326"/>
    </row>
    <row r="435" ht="12.75">
      <c r="N435" s="326"/>
    </row>
    <row r="436" ht="12.75">
      <c r="N436" s="326"/>
    </row>
    <row r="437" ht="12.75">
      <c r="N437" s="326"/>
    </row>
    <row r="438" ht="12.75">
      <c r="N438" s="326"/>
    </row>
    <row r="439" ht="12.75">
      <c r="N439" s="326"/>
    </row>
    <row r="440" ht="12.75">
      <c r="N440" s="326"/>
    </row>
    <row r="441" ht="12.75">
      <c r="N441" s="326"/>
    </row>
    <row r="442" ht="12.75">
      <c r="N442" s="326"/>
    </row>
    <row r="443" ht="12.75">
      <c r="N443" s="326"/>
    </row>
    <row r="444" ht="12.75">
      <c r="N444" s="326"/>
    </row>
    <row r="445" ht="12.75">
      <c r="N445" s="326"/>
    </row>
    <row r="446" ht="12.75">
      <c r="N446" s="326"/>
    </row>
    <row r="447" ht="12.75">
      <c r="N447" s="326"/>
    </row>
    <row r="448" ht="12.75">
      <c r="N448" s="326"/>
    </row>
    <row r="449" ht="12.75">
      <c r="N449" s="326"/>
    </row>
    <row r="450" ht="12.75">
      <c r="N450" s="326"/>
    </row>
    <row r="451" ht="12.75">
      <c r="N451" s="326"/>
    </row>
    <row r="452" ht="12.75">
      <c r="N452" s="326"/>
    </row>
    <row r="453" ht="12.75">
      <c r="N453" s="326"/>
    </row>
    <row r="454" ht="12.75">
      <c r="N454" s="326"/>
    </row>
    <row r="455" ht="12.75">
      <c r="N455" s="326"/>
    </row>
    <row r="456" ht="12.75">
      <c r="N456" s="326"/>
    </row>
    <row r="457" ht="12.75">
      <c r="N457" s="326"/>
    </row>
    <row r="458" ht="12.75">
      <c r="N458" s="326"/>
    </row>
    <row r="459" ht="12.75">
      <c r="N459" s="326"/>
    </row>
    <row r="460" ht="12.75">
      <c r="N460" s="326"/>
    </row>
    <row r="461" ht="12.75">
      <c r="N461" s="326"/>
    </row>
    <row r="462" ht="12.75">
      <c r="N462" s="326"/>
    </row>
    <row r="463" ht="12.75">
      <c r="N463" s="326"/>
    </row>
    <row r="464" ht="12.75">
      <c r="N464" s="326"/>
    </row>
    <row r="465" ht="12.75">
      <c r="N465" s="326"/>
    </row>
    <row r="466" ht="12.75">
      <c r="N466" s="326"/>
    </row>
    <row r="467" ht="12.75">
      <c r="N467" s="326"/>
    </row>
    <row r="468" ht="12.75">
      <c r="N468" s="326"/>
    </row>
    <row r="469" ht="12.75">
      <c r="N469" s="326"/>
    </row>
    <row r="470" ht="12.75">
      <c r="N470" s="326"/>
    </row>
    <row r="471" ht="12.75">
      <c r="N471" s="326"/>
    </row>
    <row r="472" ht="12.75">
      <c r="N472" s="326"/>
    </row>
    <row r="473" ht="12.75">
      <c r="N473" s="326"/>
    </row>
    <row r="474" ht="12.75">
      <c r="N474" s="326"/>
    </row>
    <row r="475" ht="12.75">
      <c r="N475" s="326"/>
    </row>
    <row r="476" ht="12.75">
      <c r="N476" s="326"/>
    </row>
    <row r="477" ht="12.75">
      <c r="N477" s="326"/>
    </row>
    <row r="478" ht="12.75">
      <c r="N478" s="326"/>
    </row>
    <row r="479" ht="12.75">
      <c r="N479" s="326"/>
    </row>
    <row r="480" ht="12.75">
      <c r="N480" s="326"/>
    </row>
    <row r="481" ht="12.75">
      <c r="N481" s="326"/>
    </row>
    <row r="482" ht="12.75">
      <c r="N482" s="326"/>
    </row>
    <row r="483" ht="12.75">
      <c r="N483" s="326"/>
    </row>
    <row r="484" ht="12.75">
      <c r="N484" s="326"/>
    </row>
    <row r="485" ht="12.75">
      <c r="N485" s="326"/>
    </row>
    <row r="486" ht="12.75">
      <c r="N486" s="326"/>
    </row>
    <row r="487" ht="12.75">
      <c r="N487" s="326"/>
    </row>
    <row r="488" ht="12.75">
      <c r="N488" s="326"/>
    </row>
    <row r="489" ht="12.75">
      <c r="N489" s="326"/>
    </row>
    <row r="490" ht="12.75">
      <c r="N490" s="326"/>
    </row>
    <row r="491" ht="12.75">
      <c r="N491" s="326"/>
    </row>
    <row r="492" ht="12.75">
      <c r="N492" s="326"/>
    </row>
    <row r="493" ht="12.75">
      <c r="N493" s="326"/>
    </row>
    <row r="494" ht="12.75">
      <c r="N494" s="326"/>
    </row>
    <row r="495" ht="12.75">
      <c r="N495" s="326"/>
    </row>
    <row r="496" ht="12.75">
      <c r="N496" s="326"/>
    </row>
    <row r="497" ht="12.75">
      <c r="N497" s="326"/>
    </row>
    <row r="498" ht="12.75">
      <c r="N498" s="326"/>
    </row>
    <row r="499" ht="12.75">
      <c r="N499" s="326"/>
    </row>
    <row r="500" ht="12.75">
      <c r="N500" s="326"/>
    </row>
    <row r="501" ht="12.75">
      <c r="N501" s="326"/>
    </row>
    <row r="502" ht="12.75">
      <c r="N502" s="326"/>
    </row>
    <row r="503" ht="12.75">
      <c r="N503" s="326"/>
    </row>
    <row r="504" ht="12.75">
      <c r="N504" s="326"/>
    </row>
    <row r="505" ht="12.75">
      <c r="N505" s="326"/>
    </row>
    <row r="506" ht="12.75">
      <c r="N506" s="326"/>
    </row>
    <row r="507" ht="12.75">
      <c r="N507" s="326"/>
    </row>
    <row r="508" ht="12.75">
      <c r="N508" s="326"/>
    </row>
    <row r="509" ht="12.75">
      <c r="N509" s="326"/>
    </row>
    <row r="510" ht="12.75">
      <c r="N510" s="326"/>
    </row>
    <row r="511" ht="12.75">
      <c r="N511" s="326"/>
    </row>
    <row r="512" ht="12.75">
      <c r="N512" s="326"/>
    </row>
    <row r="513" ht="12.75">
      <c r="N513" s="326"/>
    </row>
    <row r="514" ht="12.75">
      <c r="N514" s="326"/>
    </row>
    <row r="515" ht="12.75">
      <c r="N515" s="326"/>
    </row>
    <row r="516" ht="12.75">
      <c r="N516" s="326"/>
    </row>
    <row r="517" ht="12.75">
      <c r="N517" s="326"/>
    </row>
    <row r="518" ht="12.75">
      <c r="N518" s="326"/>
    </row>
    <row r="519" ht="12.75">
      <c r="N519" s="326"/>
    </row>
    <row r="520" ht="12.75">
      <c r="N520" s="326"/>
    </row>
    <row r="521" ht="12.75">
      <c r="N521" s="326"/>
    </row>
    <row r="522" ht="12.75">
      <c r="N522" s="326"/>
    </row>
    <row r="523" ht="12.75">
      <c r="N523" s="326"/>
    </row>
    <row r="524" ht="12.75">
      <c r="N524" s="326"/>
    </row>
    <row r="525" ht="12.75">
      <c r="N525" s="326"/>
    </row>
    <row r="526" ht="12.75">
      <c r="N526" s="326"/>
    </row>
    <row r="527" ht="12.75">
      <c r="N527" s="326"/>
    </row>
    <row r="528" ht="12.75">
      <c r="N528" s="326"/>
    </row>
    <row r="529" ht="12.75">
      <c r="N529" s="326"/>
    </row>
    <row r="530" ht="12.75">
      <c r="N530" s="326"/>
    </row>
    <row r="531" ht="12.75">
      <c r="N531" s="326"/>
    </row>
    <row r="532" ht="12.75">
      <c r="N532" s="326"/>
    </row>
    <row r="533" ht="12.75">
      <c r="N533" s="326"/>
    </row>
    <row r="534" ht="12.75">
      <c r="N534" s="326"/>
    </row>
    <row r="535" ht="12.75">
      <c r="N535" s="326"/>
    </row>
    <row r="536" ht="12.75">
      <c r="N536" s="326"/>
    </row>
    <row r="537" ht="12.75">
      <c r="N537" s="326"/>
    </row>
    <row r="538" ht="12.75">
      <c r="N538" s="326"/>
    </row>
    <row r="539" ht="12.75">
      <c r="N539" s="326"/>
    </row>
    <row r="540" ht="12.75">
      <c r="N540" s="326"/>
    </row>
    <row r="541" ht="12.75">
      <c r="N541" s="326"/>
    </row>
    <row r="542" ht="12.75">
      <c r="N542" s="326"/>
    </row>
    <row r="543" ht="12.75">
      <c r="N543" s="326"/>
    </row>
    <row r="544" ht="12.75">
      <c r="N544" s="326"/>
    </row>
    <row r="545" ht="12.75">
      <c r="N545" s="326"/>
    </row>
    <row r="546" ht="12.75">
      <c r="N546" s="326"/>
    </row>
    <row r="547" ht="12.75">
      <c r="N547" s="326"/>
    </row>
    <row r="548" ht="12.75">
      <c r="N548" s="326"/>
    </row>
    <row r="549" ht="12.75">
      <c r="N549" s="326"/>
    </row>
    <row r="550" ht="12.75">
      <c r="N550" s="326"/>
    </row>
    <row r="551" ht="12.75">
      <c r="N551" s="326"/>
    </row>
    <row r="552" ht="12.75">
      <c r="N552" s="326"/>
    </row>
    <row r="553" ht="12.75">
      <c r="N553" s="326"/>
    </row>
    <row r="554" ht="12.75">
      <c r="N554" s="326"/>
    </row>
    <row r="555" ht="12.75">
      <c r="N555" s="326"/>
    </row>
    <row r="556" ht="12.75">
      <c r="N556" s="326"/>
    </row>
    <row r="557" ht="12.75">
      <c r="N557" s="326"/>
    </row>
    <row r="558" ht="12.75">
      <c r="N558" s="326"/>
    </row>
    <row r="559" ht="12.75">
      <c r="N559" s="326"/>
    </row>
    <row r="560" ht="12.75">
      <c r="N560" s="326"/>
    </row>
    <row r="561" ht="12.75">
      <c r="N561" s="326"/>
    </row>
    <row r="562" ht="12.75">
      <c r="N562" s="326"/>
    </row>
    <row r="563" ht="12.75">
      <c r="N563" s="326"/>
    </row>
    <row r="564" ht="12.75">
      <c r="N564" s="326"/>
    </row>
    <row r="565" ht="12.75">
      <c r="N565" s="326"/>
    </row>
    <row r="566" ht="12.75">
      <c r="N566" s="326"/>
    </row>
  </sheetData>
  <sheetProtection/>
  <mergeCells count="9">
    <mergeCell ref="B64:M64"/>
    <mergeCell ref="A1:N1"/>
    <mergeCell ref="A2:N2"/>
    <mergeCell ref="A3:N3"/>
    <mergeCell ref="A5:L5"/>
    <mergeCell ref="F6:G6"/>
    <mergeCell ref="H6:I6"/>
    <mergeCell ref="A37:A53"/>
    <mergeCell ref="A4:O4"/>
  </mergeCells>
  <printOptions gridLines="1"/>
  <pageMargins left="0.59" right="0.3937007874015748" top="0.7" bottom="0.56" header="0.29" footer="0.29"/>
  <pageSetup horizontalDpi="300" verticalDpi="300" orientation="landscape" scale="80" r:id="rId3"/>
  <headerFooter alignWithMargins="0">
    <oddHeader>&amp;C&amp;"Times New Roman,Negrita"
</oddHeader>
    <oddFooter>&amp;C&amp;"Arial,Negrita"ANEXO 2 RESGUARDOS CONSTITUIDOS POR EL INCORA&amp;R&amp;"Times New Roman,Normal"&amp;8&amp;F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142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9.00390625" style="58" customWidth="1"/>
    <col min="2" max="2" width="20.7109375" style="0" customWidth="1"/>
    <col min="3" max="3" width="16.00390625" style="0" customWidth="1"/>
    <col min="5" max="5" width="16.140625" style="0" customWidth="1"/>
    <col min="6" max="6" width="13.57421875" style="0" customWidth="1"/>
    <col min="8" max="8" width="9.00390625" style="0" customWidth="1"/>
    <col min="9" max="9" width="7.7109375" style="0" customWidth="1"/>
    <col min="10" max="10" width="12.421875" style="12" customWidth="1"/>
    <col min="11" max="11" width="8.57421875" style="12" customWidth="1"/>
    <col min="12" max="13" width="8.421875" style="0" customWidth="1"/>
    <col min="14" max="14" width="8.421875" style="326" customWidth="1"/>
    <col min="15" max="16" width="8.421875" style="326" bestFit="1" customWidth="1"/>
  </cols>
  <sheetData>
    <row r="1" spans="1:16" ht="12.75">
      <c r="A1" s="409" t="s">
        <v>241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/>
      <c r="P1"/>
    </row>
    <row r="2" spans="1:133" ht="12.75">
      <c r="A2" s="409" t="s">
        <v>242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2.75">
      <c r="A3" s="409" t="s">
        <v>243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12.75">
      <c r="A4" s="410" t="s">
        <v>1658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2.7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</row>
    <row r="6" spans="1:133" s="58" customFormat="1" ht="12.75">
      <c r="A6" s="67" t="s">
        <v>244</v>
      </c>
      <c r="B6" s="69" t="s">
        <v>245</v>
      </c>
      <c r="C6" s="67" t="s">
        <v>246</v>
      </c>
      <c r="D6" s="67" t="s">
        <v>247</v>
      </c>
      <c r="E6" s="67" t="s">
        <v>248</v>
      </c>
      <c r="F6" s="404" t="s">
        <v>249</v>
      </c>
      <c r="G6" s="405"/>
      <c r="H6" s="404" t="s">
        <v>373</v>
      </c>
      <c r="I6" s="408"/>
      <c r="J6" s="73" t="s">
        <v>429</v>
      </c>
      <c r="K6" s="73" t="s">
        <v>1553</v>
      </c>
      <c r="L6" s="73" t="s">
        <v>1553</v>
      </c>
      <c r="M6" s="73" t="s">
        <v>1553</v>
      </c>
      <c r="N6" s="73" t="s">
        <v>1553</v>
      </c>
      <c r="O6" s="73" t="s">
        <v>1553</v>
      </c>
      <c r="P6" s="73" t="s">
        <v>1553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</row>
    <row r="7" spans="1:133" s="58" customFormat="1" ht="12.75">
      <c r="A7" s="68"/>
      <c r="B7" s="68" t="s">
        <v>254</v>
      </c>
      <c r="C7" s="68"/>
      <c r="D7" s="68"/>
      <c r="E7" s="68"/>
      <c r="F7" s="70" t="s">
        <v>255</v>
      </c>
      <c r="G7" s="70" t="s">
        <v>250</v>
      </c>
      <c r="H7" s="60" t="s">
        <v>251</v>
      </c>
      <c r="I7" s="60" t="s">
        <v>252</v>
      </c>
      <c r="J7" s="74"/>
      <c r="K7" s="74" t="s">
        <v>1498</v>
      </c>
      <c r="L7" s="74" t="s">
        <v>2108</v>
      </c>
      <c r="M7" s="74" t="s">
        <v>1800</v>
      </c>
      <c r="N7" s="74" t="s">
        <v>120</v>
      </c>
      <c r="O7" s="74" t="s">
        <v>593</v>
      </c>
      <c r="P7" s="74" t="s">
        <v>721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</row>
    <row r="8" spans="1:133" ht="22.5">
      <c r="A8" s="310">
        <v>1</v>
      </c>
      <c r="B8" s="157" t="s">
        <v>1853</v>
      </c>
      <c r="C8" s="157" t="s">
        <v>1087</v>
      </c>
      <c r="D8" s="156">
        <v>370048</v>
      </c>
      <c r="E8" s="158" t="s">
        <v>1854</v>
      </c>
      <c r="F8" s="157" t="s">
        <v>1088</v>
      </c>
      <c r="G8" s="156"/>
      <c r="H8" s="159">
        <v>184</v>
      </c>
      <c r="I8" s="159">
        <v>35</v>
      </c>
      <c r="J8" s="160">
        <v>11840</v>
      </c>
      <c r="K8" s="159">
        <v>184</v>
      </c>
      <c r="L8" s="159">
        <v>184</v>
      </c>
      <c r="M8" s="159">
        <v>201</v>
      </c>
      <c r="N8" s="270">
        <v>207</v>
      </c>
      <c r="O8" s="270">
        <v>212</v>
      </c>
      <c r="P8" s="270">
        <v>218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</row>
    <row r="9" spans="1:133" ht="90">
      <c r="A9" s="50">
        <v>1</v>
      </c>
      <c r="B9" s="163" t="s">
        <v>775</v>
      </c>
      <c r="C9" s="128" t="s">
        <v>1087</v>
      </c>
      <c r="D9" s="49">
        <v>370051</v>
      </c>
      <c r="E9" s="128" t="s">
        <v>1852</v>
      </c>
      <c r="F9" s="161" t="s">
        <v>1089</v>
      </c>
      <c r="G9" s="49"/>
      <c r="H9" s="125">
        <v>490</v>
      </c>
      <c r="I9" s="125">
        <v>74</v>
      </c>
      <c r="J9" s="126">
        <v>73680</v>
      </c>
      <c r="K9" s="125">
        <v>624</v>
      </c>
      <c r="L9" s="125">
        <v>624</v>
      </c>
      <c r="M9" s="125">
        <v>682</v>
      </c>
      <c r="N9" s="271">
        <v>701</v>
      </c>
      <c r="O9" s="271">
        <v>720</v>
      </c>
      <c r="P9" s="271">
        <v>739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</row>
    <row r="10" spans="1:133" ht="24.75">
      <c r="A10" s="50">
        <v>1</v>
      </c>
      <c r="B10" s="128" t="s">
        <v>1090</v>
      </c>
      <c r="C10" s="128" t="s">
        <v>1087</v>
      </c>
      <c r="D10" s="49">
        <v>370050</v>
      </c>
      <c r="E10" s="162" t="s">
        <v>1851</v>
      </c>
      <c r="F10" s="128" t="s">
        <v>1091</v>
      </c>
      <c r="G10" s="49"/>
      <c r="H10" s="125">
        <v>124</v>
      </c>
      <c r="I10" s="125">
        <v>24</v>
      </c>
      <c r="J10" s="126">
        <v>34160</v>
      </c>
      <c r="K10" s="125">
        <v>146</v>
      </c>
      <c r="L10" s="125">
        <v>146</v>
      </c>
      <c r="M10" s="125">
        <v>160</v>
      </c>
      <c r="N10" s="271">
        <v>164</v>
      </c>
      <c r="O10" s="271">
        <v>169</v>
      </c>
      <c r="P10" s="271">
        <v>173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</row>
    <row r="11" spans="1:133" ht="22.5">
      <c r="A11" s="50">
        <v>1</v>
      </c>
      <c r="B11" s="163" t="s">
        <v>1850</v>
      </c>
      <c r="C11" s="128" t="s">
        <v>1087</v>
      </c>
      <c r="D11" s="49">
        <v>370053</v>
      </c>
      <c r="E11" s="128" t="s">
        <v>1849</v>
      </c>
      <c r="F11" s="128" t="s">
        <v>1092</v>
      </c>
      <c r="G11" s="49"/>
      <c r="H11" s="125">
        <v>326</v>
      </c>
      <c r="I11" s="125">
        <v>66</v>
      </c>
      <c r="J11" s="126">
        <v>45840</v>
      </c>
      <c r="K11" s="125">
        <v>476</v>
      </c>
      <c r="L11" s="125">
        <v>476</v>
      </c>
      <c r="M11" s="125">
        <v>520</v>
      </c>
      <c r="N11" s="271">
        <v>535</v>
      </c>
      <c r="O11" s="271">
        <v>549</v>
      </c>
      <c r="P11" s="271">
        <v>563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</row>
    <row r="12" spans="1:133" ht="16.5">
      <c r="A12" s="50">
        <v>1</v>
      </c>
      <c r="B12" s="161" t="s">
        <v>1846</v>
      </c>
      <c r="C12" s="128" t="s">
        <v>1087</v>
      </c>
      <c r="D12" s="49">
        <v>370049</v>
      </c>
      <c r="E12" s="111" t="s">
        <v>1847</v>
      </c>
      <c r="F12" s="128" t="s">
        <v>1093</v>
      </c>
      <c r="G12" s="49"/>
      <c r="H12" s="125">
        <v>138</v>
      </c>
      <c r="I12" s="125">
        <v>25</v>
      </c>
      <c r="J12" s="164">
        <v>40960</v>
      </c>
      <c r="K12" s="125">
        <v>130</v>
      </c>
      <c r="L12" s="125">
        <v>130</v>
      </c>
      <c r="M12" s="125">
        <v>142</v>
      </c>
      <c r="N12" s="271">
        <v>146</v>
      </c>
      <c r="O12" s="271">
        <v>150</v>
      </c>
      <c r="P12" s="271">
        <v>154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</row>
    <row r="13" spans="1:133" ht="12.75">
      <c r="A13" s="50">
        <v>1</v>
      </c>
      <c r="B13" s="128" t="s">
        <v>1848</v>
      </c>
      <c r="C13" s="128" t="s">
        <v>1087</v>
      </c>
      <c r="D13" s="49">
        <v>370052</v>
      </c>
      <c r="E13" s="128" t="s">
        <v>320</v>
      </c>
      <c r="F13" s="128" t="s">
        <v>1094</v>
      </c>
      <c r="G13" s="49"/>
      <c r="H13" s="125">
        <v>186</v>
      </c>
      <c r="I13" s="125">
        <v>37</v>
      </c>
      <c r="J13" s="126">
        <v>73280</v>
      </c>
      <c r="K13" s="125">
        <v>186</v>
      </c>
      <c r="L13" s="125">
        <v>186</v>
      </c>
      <c r="M13" s="125">
        <v>203</v>
      </c>
      <c r="N13" s="271">
        <v>209</v>
      </c>
      <c r="O13" s="271">
        <v>214</v>
      </c>
      <c r="P13" s="271">
        <v>220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</row>
    <row r="14" spans="1:133" ht="12.75">
      <c r="A14" s="50">
        <v>1</v>
      </c>
      <c r="B14" s="128" t="s">
        <v>1095</v>
      </c>
      <c r="C14" s="128" t="s">
        <v>1087</v>
      </c>
      <c r="D14" s="49" t="s">
        <v>1182</v>
      </c>
      <c r="E14" s="128" t="s">
        <v>1183</v>
      </c>
      <c r="F14" s="128" t="s">
        <v>1184</v>
      </c>
      <c r="G14" s="49"/>
      <c r="H14" s="125">
        <v>86</v>
      </c>
      <c r="I14" s="125">
        <v>16</v>
      </c>
      <c r="J14" s="126">
        <v>9870</v>
      </c>
      <c r="K14" s="125">
        <v>86</v>
      </c>
      <c r="L14" s="125">
        <v>86</v>
      </c>
      <c r="M14" s="125">
        <v>94</v>
      </c>
      <c r="N14" s="271">
        <v>97</v>
      </c>
      <c r="O14" s="271">
        <v>99</v>
      </c>
      <c r="P14" s="271">
        <v>102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</row>
    <row r="15" spans="1:133" ht="33.75">
      <c r="A15" s="50">
        <v>1</v>
      </c>
      <c r="B15" s="128" t="s">
        <v>1186</v>
      </c>
      <c r="C15" s="163" t="s">
        <v>2052</v>
      </c>
      <c r="D15" s="49" t="s">
        <v>1187</v>
      </c>
      <c r="E15" s="128" t="s">
        <v>258</v>
      </c>
      <c r="F15" s="128" t="s">
        <v>1188</v>
      </c>
      <c r="G15" s="49"/>
      <c r="H15" s="125">
        <v>102</v>
      </c>
      <c r="I15" s="125">
        <v>20</v>
      </c>
      <c r="J15" s="126">
        <v>4560</v>
      </c>
      <c r="K15" s="125">
        <v>102</v>
      </c>
      <c r="L15" s="125">
        <v>102</v>
      </c>
      <c r="M15" s="125">
        <v>112</v>
      </c>
      <c r="N15" s="271">
        <v>115</v>
      </c>
      <c r="O15" s="271">
        <v>119</v>
      </c>
      <c r="P15" s="271">
        <v>122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:133" ht="24.75">
      <c r="A16" s="50">
        <v>1</v>
      </c>
      <c r="B16" s="128" t="s">
        <v>1191</v>
      </c>
      <c r="C16" s="111" t="s">
        <v>2053</v>
      </c>
      <c r="D16" s="49" t="s">
        <v>1192</v>
      </c>
      <c r="E16" s="128" t="s">
        <v>1193</v>
      </c>
      <c r="F16" s="128" t="s">
        <v>1194</v>
      </c>
      <c r="G16" s="49"/>
      <c r="H16" s="125">
        <v>180</v>
      </c>
      <c r="I16" s="125">
        <v>40</v>
      </c>
      <c r="J16" s="126">
        <v>40200</v>
      </c>
      <c r="K16" s="125">
        <v>187</v>
      </c>
      <c r="L16" s="125">
        <v>187</v>
      </c>
      <c r="M16" s="125">
        <v>206</v>
      </c>
      <c r="N16" s="271">
        <v>212</v>
      </c>
      <c r="O16" s="271">
        <v>219</v>
      </c>
      <c r="P16" s="271">
        <v>225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</row>
    <row r="17" spans="1:133" ht="24.75">
      <c r="A17" s="50">
        <v>1</v>
      </c>
      <c r="B17" s="163" t="s">
        <v>1855</v>
      </c>
      <c r="C17" s="111" t="s">
        <v>2053</v>
      </c>
      <c r="D17" s="49" t="s">
        <v>1196</v>
      </c>
      <c r="E17" s="128" t="s">
        <v>290</v>
      </c>
      <c r="F17" s="128" t="s">
        <v>1197</v>
      </c>
      <c r="G17" s="49"/>
      <c r="H17" s="125">
        <v>434</v>
      </c>
      <c r="I17" s="125">
        <v>79</v>
      </c>
      <c r="J17" s="126">
        <v>44845</v>
      </c>
      <c r="K17" s="125">
        <v>434</v>
      </c>
      <c r="L17" s="125">
        <v>434</v>
      </c>
      <c r="M17" s="125">
        <v>478</v>
      </c>
      <c r="N17" s="271">
        <v>493</v>
      </c>
      <c r="O17" s="271">
        <v>507</v>
      </c>
      <c r="P17" s="271">
        <v>522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24.75">
      <c r="A18" s="50">
        <v>1</v>
      </c>
      <c r="B18" s="163" t="s">
        <v>1856</v>
      </c>
      <c r="C18" s="111" t="s">
        <v>2053</v>
      </c>
      <c r="D18" s="49" t="s">
        <v>1198</v>
      </c>
      <c r="E18" s="128" t="s">
        <v>1199</v>
      </c>
      <c r="F18" s="128" t="s">
        <v>1200</v>
      </c>
      <c r="G18" s="49"/>
      <c r="H18" s="125">
        <v>265</v>
      </c>
      <c r="I18" s="125">
        <v>51</v>
      </c>
      <c r="J18" s="126">
        <v>49660</v>
      </c>
      <c r="K18" s="125">
        <v>365</v>
      </c>
      <c r="L18" s="125">
        <v>365</v>
      </c>
      <c r="M18" s="125">
        <v>402</v>
      </c>
      <c r="N18" s="271">
        <v>414</v>
      </c>
      <c r="O18" s="271">
        <v>426</v>
      </c>
      <c r="P18" s="271">
        <v>438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ht="24.75">
      <c r="A19" s="50">
        <v>1</v>
      </c>
      <c r="B19" s="128" t="s">
        <v>1857</v>
      </c>
      <c r="C19" s="111" t="s">
        <v>1990</v>
      </c>
      <c r="D19" s="49" t="s">
        <v>1203</v>
      </c>
      <c r="E19" s="128" t="s">
        <v>258</v>
      </c>
      <c r="F19" s="128" t="s">
        <v>1204</v>
      </c>
      <c r="G19" s="49"/>
      <c r="H19" s="125">
        <v>350</v>
      </c>
      <c r="I19" s="125">
        <v>84</v>
      </c>
      <c r="J19" s="126">
        <v>40680</v>
      </c>
      <c r="K19" s="125">
        <v>350</v>
      </c>
      <c r="L19" s="125">
        <v>350</v>
      </c>
      <c r="M19" s="174" t="s">
        <v>1659</v>
      </c>
      <c r="N19" s="274" t="s">
        <v>1868</v>
      </c>
      <c r="O19" s="274"/>
      <c r="P19" s="27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</row>
    <row r="20" spans="1:133" ht="16.5">
      <c r="A20" s="50">
        <v>1</v>
      </c>
      <c r="B20" s="128" t="s">
        <v>1858</v>
      </c>
      <c r="C20" s="111" t="s">
        <v>1859</v>
      </c>
      <c r="D20" s="49" t="s">
        <v>1207</v>
      </c>
      <c r="E20" s="128" t="s">
        <v>290</v>
      </c>
      <c r="F20" s="128" t="s">
        <v>1208</v>
      </c>
      <c r="G20" s="49"/>
      <c r="H20" s="125">
        <v>130</v>
      </c>
      <c r="I20" s="125">
        <v>23</v>
      </c>
      <c r="J20" s="126">
        <v>7960</v>
      </c>
      <c r="K20" s="125">
        <v>165</v>
      </c>
      <c r="L20" s="125">
        <v>165</v>
      </c>
      <c r="M20" s="125">
        <v>182</v>
      </c>
      <c r="N20" s="271">
        <v>188</v>
      </c>
      <c r="O20" s="271">
        <v>193</v>
      </c>
      <c r="P20" s="271">
        <v>199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</row>
    <row r="21" spans="1:133" ht="22.5">
      <c r="A21" s="50">
        <v>1</v>
      </c>
      <c r="B21" s="165" t="s">
        <v>1860</v>
      </c>
      <c r="C21" s="128" t="s">
        <v>1206</v>
      </c>
      <c r="D21" s="49" t="s">
        <v>1209</v>
      </c>
      <c r="E21" s="128" t="s">
        <v>1210</v>
      </c>
      <c r="F21" s="128" t="s">
        <v>1211</v>
      </c>
      <c r="G21" s="49"/>
      <c r="H21" s="125">
        <v>74</v>
      </c>
      <c r="I21" s="125">
        <v>12</v>
      </c>
      <c r="J21" s="126">
        <v>3350</v>
      </c>
      <c r="K21" s="125">
        <v>74</v>
      </c>
      <c r="L21" s="125">
        <v>74</v>
      </c>
      <c r="M21" s="125">
        <v>81</v>
      </c>
      <c r="N21" s="271">
        <v>83</v>
      </c>
      <c r="O21" s="271">
        <v>86</v>
      </c>
      <c r="P21" s="271">
        <v>88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</row>
    <row r="22" spans="1:133" ht="33.75">
      <c r="A22" s="50">
        <v>1</v>
      </c>
      <c r="B22" s="163" t="s">
        <v>1844</v>
      </c>
      <c r="C22" s="163" t="s">
        <v>1989</v>
      </c>
      <c r="D22" s="49" t="s">
        <v>1214</v>
      </c>
      <c r="E22" s="128" t="s">
        <v>313</v>
      </c>
      <c r="F22" s="128" t="s">
        <v>1215</v>
      </c>
      <c r="G22" s="49"/>
      <c r="H22" s="125">
        <v>627</v>
      </c>
      <c r="I22" s="125">
        <v>141</v>
      </c>
      <c r="J22" s="126">
        <v>759200</v>
      </c>
      <c r="K22" s="125">
        <v>1009</v>
      </c>
      <c r="L22" s="125">
        <v>1009</v>
      </c>
      <c r="M22" s="125">
        <v>1110</v>
      </c>
      <c r="N22" s="271">
        <v>1144</v>
      </c>
      <c r="O22" s="271">
        <v>1178</v>
      </c>
      <c r="P22" s="271">
        <v>1212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</row>
    <row r="23" spans="1:133" ht="90">
      <c r="A23" s="50">
        <v>1</v>
      </c>
      <c r="B23" s="163" t="s">
        <v>1899</v>
      </c>
      <c r="C23" s="165" t="s">
        <v>2054</v>
      </c>
      <c r="D23" s="49" t="s">
        <v>1216</v>
      </c>
      <c r="E23" s="166" t="s">
        <v>313</v>
      </c>
      <c r="F23" s="128" t="s">
        <v>1217</v>
      </c>
      <c r="G23" s="49"/>
      <c r="H23" s="125">
        <v>391</v>
      </c>
      <c r="I23" s="125">
        <v>78</v>
      </c>
      <c r="J23" s="126">
        <v>477200</v>
      </c>
      <c r="K23" s="125">
        <v>605</v>
      </c>
      <c r="L23" s="125">
        <v>605</v>
      </c>
      <c r="M23" s="125">
        <v>666</v>
      </c>
      <c r="N23" s="271">
        <v>631</v>
      </c>
      <c r="O23" s="271">
        <v>649</v>
      </c>
      <c r="P23" s="271">
        <v>668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</row>
    <row r="24" spans="1:133" ht="33.75">
      <c r="A24" s="50">
        <v>1</v>
      </c>
      <c r="B24" s="163" t="s">
        <v>1843</v>
      </c>
      <c r="C24" s="163" t="s">
        <v>2055</v>
      </c>
      <c r="D24" s="49" t="s">
        <v>1218</v>
      </c>
      <c r="E24" s="166" t="s">
        <v>313</v>
      </c>
      <c r="F24" s="128" t="s">
        <v>1219</v>
      </c>
      <c r="G24" s="49"/>
      <c r="H24" s="125">
        <v>903</v>
      </c>
      <c r="I24" s="125">
        <v>191</v>
      </c>
      <c r="J24" s="126">
        <v>853320</v>
      </c>
      <c r="K24" s="125">
        <v>1396</v>
      </c>
      <c r="L24" s="125">
        <v>1396</v>
      </c>
      <c r="M24" s="125">
        <v>1536</v>
      </c>
      <c r="N24" s="271">
        <v>965</v>
      </c>
      <c r="O24" s="271">
        <v>993</v>
      </c>
      <c r="P24" s="271">
        <v>1022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</row>
    <row r="25" spans="1:133" ht="33.75">
      <c r="A25" s="50">
        <v>1</v>
      </c>
      <c r="B25" s="128" t="s">
        <v>1833</v>
      </c>
      <c r="C25" s="163" t="s">
        <v>2052</v>
      </c>
      <c r="D25" s="49" t="s">
        <v>1220</v>
      </c>
      <c r="E25" s="128" t="s">
        <v>1834</v>
      </c>
      <c r="F25" s="128" t="s">
        <v>1221</v>
      </c>
      <c r="G25" s="49"/>
      <c r="H25" s="125">
        <v>636</v>
      </c>
      <c r="I25" s="125">
        <v>105</v>
      </c>
      <c r="J25" s="126">
        <v>513720</v>
      </c>
      <c r="K25" s="125">
        <v>983</v>
      </c>
      <c r="L25" s="125">
        <v>983</v>
      </c>
      <c r="M25" s="125">
        <v>1082</v>
      </c>
      <c r="N25" s="271">
        <v>1115</v>
      </c>
      <c r="O25" s="271">
        <v>1148</v>
      </c>
      <c r="P25" s="271">
        <v>1181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</row>
    <row r="26" spans="1:133" ht="45">
      <c r="A26" s="50">
        <v>1</v>
      </c>
      <c r="B26" s="163" t="s">
        <v>1812</v>
      </c>
      <c r="C26" s="128" t="s">
        <v>1087</v>
      </c>
      <c r="D26" s="49" t="s">
        <v>1222</v>
      </c>
      <c r="E26" s="128" t="s">
        <v>1829</v>
      </c>
      <c r="F26" s="163" t="s">
        <v>1265</v>
      </c>
      <c r="G26" s="49"/>
      <c r="H26" s="125">
        <v>1431</v>
      </c>
      <c r="I26" s="125">
        <v>347</v>
      </c>
      <c r="J26" s="126">
        <v>52296.0723</v>
      </c>
      <c r="K26" s="125">
        <v>504</v>
      </c>
      <c r="L26" s="125">
        <v>504</v>
      </c>
      <c r="M26" s="125">
        <v>551</v>
      </c>
      <c r="N26" s="271">
        <v>566</v>
      </c>
      <c r="O26" s="271">
        <v>582</v>
      </c>
      <c r="P26" s="271">
        <v>597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</row>
    <row r="27" spans="1:133" ht="72">
      <c r="A27" s="50">
        <v>1</v>
      </c>
      <c r="B27" s="163" t="s">
        <v>1666</v>
      </c>
      <c r="C27" s="111" t="s">
        <v>1665</v>
      </c>
      <c r="D27" s="49" t="s">
        <v>1223</v>
      </c>
      <c r="E27" s="111" t="s">
        <v>1830</v>
      </c>
      <c r="F27" s="128" t="s">
        <v>1224</v>
      </c>
      <c r="G27" s="49"/>
      <c r="H27" s="125">
        <v>1528</v>
      </c>
      <c r="I27" s="125">
        <v>304</v>
      </c>
      <c r="J27" s="167">
        <v>2762500</v>
      </c>
      <c r="K27" s="125">
        <v>2363</v>
      </c>
      <c r="L27" s="125">
        <v>2363</v>
      </c>
      <c r="M27" s="125">
        <v>2582</v>
      </c>
      <c r="N27" s="271">
        <v>2654</v>
      </c>
      <c r="O27" s="271">
        <v>2727</v>
      </c>
      <c r="P27" s="271">
        <v>2759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</row>
    <row r="28" spans="1:133" ht="24.75">
      <c r="A28" s="50">
        <v>1</v>
      </c>
      <c r="B28" s="128" t="s">
        <v>1599</v>
      </c>
      <c r="C28" s="111" t="s">
        <v>2056</v>
      </c>
      <c r="D28" s="49" t="s">
        <v>1225</v>
      </c>
      <c r="E28" s="128" t="s">
        <v>313</v>
      </c>
      <c r="F28" s="128" t="s">
        <v>1226</v>
      </c>
      <c r="G28" s="49"/>
      <c r="H28" s="125">
        <v>1461</v>
      </c>
      <c r="I28" s="125">
        <v>244</v>
      </c>
      <c r="J28" s="126">
        <v>926500</v>
      </c>
      <c r="K28" s="125">
        <v>2259</v>
      </c>
      <c r="L28" s="125">
        <v>2259</v>
      </c>
      <c r="M28" s="125">
        <v>2486</v>
      </c>
      <c r="N28" s="271">
        <v>2115</v>
      </c>
      <c r="O28" s="271">
        <v>2177</v>
      </c>
      <c r="P28" s="271">
        <v>2199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24.75">
      <c r="A29" s="50">
        <v>1</v>
      </c>
      <c r="B29" s="128" t="s">
        <v>970</v>
      </c>
      <c r="C29" s="111" t="s">
        <v>1827</v>
      </c>
      <c r="D29" s="49" t="s">
        <v>1227</v>
      </c>
      <c r="E29" s="128" t="s">
        <v>1228</v>
      </c>
      <c r="F29" s="128" t="s">
        <v>1229</v>
      </c>
      <c r="G29" s="49"/>
      <c r="H29" s="125">
        <v>108</v>
      </c>
      <c r="I29" s="125">
        <v>14</v>
      </c>
      <c r="J29" s="126">
        <v>90960</v>
      </c>
      <c r="K29" s="125">
        <v>108</v>
      </c>
      <c r="L29" s="125">
        <v>108</v>
      </c>
      <c r="M29" s="125">
        <v>118</v>
      </c>
      <c r="N29" s="271">
        <v>121</v>
      </c>
      <c r="O29" s="271">
        <v>125</v>
      </c>
      <c r="P29" s="271">
        <v>128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ht="12.75">
      <c r="A30" s="50">
        <v>1</v>
      </c>
      <c r="B30" s="128" t="s">
        <v>1230</v>
      </c>
      <c r="C30" s="128" t="s">
        <v>1087</v>
      </c>
      <c r="D30" s="49" t="s">
        <v>1231</v>
      </c>
      <c r="E30" s="128" t="s">
        <v>1828</v>
      </c>
      <c r="F30" s="128" t="s">
        <v>1232</v>
      </c>
      <c r="G30" s="49"/>
      <c r="H30" s="125">
        <v>88</v>
      </c>
      <c r="I30" s="125">
        <v>16</v>
      </c>
      <c r="J30" s="126">
        <v>18230</v>
      </c>
      <c r="K30" s="125">
        <v>88</v>
      </c>
      <c r="L30" s="125">
        <v>88</v>
      </c>
      <c r="M30" s="125">
        <v>96</v>
      </c>
      <c r="N30" s="271">
        <v>99</v>
      </c>
      <c r="O30" s="271">
        <v>101</v>
      </c>
      <c r="P30" s="271">
        <v>104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</row>
    <row r="31" spans="1:133" ht="12.75">
      <c r="A31" s="50">
        <v>1</v>
      </c>
      <c r="B31" s="128" t="s">
        <v>1886</v>
      </c>
      <c r="C31" s="128" t="s">
        <v>1087</v>
      </c>
      <c r="D31" s="168" t="s">
        <v>1887</v>
      </c>
      <c r="E31" s="128" t="s">
        <v>1888</v>
      </c>
      <c r="F31" s="128" t="s">
        <v>1889</v>
      </c>
      <c r="G31" s="49"/>
      <c r="H31" s="125">
        <v>26</v>
      </c>
      <c r="I31" s="125">
        <v>6</v>
      </c>
      <c r="J31" s="126">
        <v>31940</v>
      </c>
      <c r="K31" s="125">
        <v>26</v>
      </c>
      <c r="L31" s="125">
        <v>26</v>
      </c>
      <c r="M31" s="125">
        <v>28</v>
      </c>
      <c r="N31" s="271">
        <v>29</v>
      </c>
      <c r="O31" s="271">
        <v>30</v>
      </c>
      <c r="P31" s="271">
        <v>31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</row>
    <row r="32" spans="1:133" ht="12.75">
      <c r="A32" s="50">
        <v>1</v>
      </c>
      <c r="B32" s="128" t="s">
        <v>1906</v>
      </c>
      <c r="C32" s="128" t="s">
        <v>1087</v>
      </c>
      <c r="D32" s="166"/>
      <c r="E32" s="128" t="s">
        <v>1888</v>
      </c>
      <c r="F32" s="49" t="s">
        <v>2109</v>
      </c>
      <c r="G32" s="49"/>
      <c r="H32" s="125">
        <v>248</v>
      </c>
      <c r="I32" s="125">
        <v>39</v>
      </c>
      <c r="J32" s="126">
        <v>138437.5</v>
      </c>
      <c r="K32" s="125">
        <v>248</v>
      </c>
      <c r="L32" s="125">
        <v>248</v>
      </c>
      <c r="M32" s="125">
        <v>271</v>
      </c>
      <c r="N32" s="271">
        <v>279</v>
      </c>
      <c r="O32" s="271">
        <v>286</v>
      </c>
      <c r="P32" s="271">
        <v>293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</row>
    <row r="33" spans="1:133" ht="12.75">
      <c r="A33" s="50">
        <v>1</v>
      </c>
      <c r="B33" s="128" t="s">
        <v>2140</v>
      </c>
      <c r="C33" s="128" t="s">
        <v>1087</v>
      </c>
      <c r="D33" s="49" t="s">
        <v>2139</v>
      </c>
      <c r="E33" s="128" t="s">
        <v>313</v>
      </c>
      <c r="F33" s="49" t="s">
        <v>2141</v>
      </c>
      <c r="G33" s="49"/>
      <c r="H33" s="125">
        <v>71</v>
      </c>
      <c r="I33" s="125">
        <v>13</v>
      </c>
      <c r="J33" s="126">
        <v>277.2346</v>
      </c>
      <c r="K33" s="125">
        <v>71</v>
      </c>
      <c r="L33" s="125">
        <v>71</v>
      </c>
      <c r="M33" s="125">
        <v>78</v>
      </c>
      <c r="N33" s="271">
        <v>80</v>
      </c>
      <c r="O33" s="271">
        <v>82</v>
      </c>
      <c r="P33" s="271">
        <v>84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</row>
    <row r="34" spans="1:133" ht="12.75">
      <c r="A34" s="50"/>
      <c r="B34" s="163"/>
      <c r="C34" s="49"/>
      <c r="D34" s="166"/>
      <c r="E34" s="128"/>
      <c r="F34" s="49"/>
      <c r="G34" s="49"/>
      <c r="H34" s="125"/>
      <c r="I34" s="125"/>
      <c r="J34" s="126"/>
      <c r="K34" s="125"/>
      <c r="L34" s="125"/>
      <c r="M34" s="125"/>
      <c r="N34" s="267"/>
      <c r="O34" s="267"/>
      <c r="P34" s="26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</row>
    <row r="35" spans="1:133" ht="12.75">
      <c r="A35" s="50"/>
      <c r="B35" s="128"/>
      <c r="C35" s="49"/>
      <c r="D35" s="49"/>
      <c r="E35" s="128"/>
      <c r="F35" s="107"/>
      <c r="G35" s="49"/>
      <c r="H35" s="125"/>
      <c r="I35" s="125"/>
      <c r="J35" s="126"/>
      <c r="K35" s="125"/>
      <c r="L35" s="125"/>
      <c r="M35" s="125"/>
      <c r="N35" s="267"/>
      <c r="O35" s="267"/>
      <c r="P35" s="26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</row>
    <row r="36" spans="1:133" ht="12.75">
      <c r="A36" s="50"/>
      <c r="B36" s="50"/>
      <c r="C36" s="49"/>
      <c r="D36" s="166"/>
      <c r="E36" s="49"/>
      <c r="F36" s="107"/>
      <c r="G36" s="166"/>
      <c r="H36" s="125"/>
      <c r="I36" s="125"/>
      <c r="J36" s="126"/>
      <c r="K36" s="125"/>
      <c r="L36" s="125"/>
      <c r="M36" s="125"/>
      <c r="N36" s="267"/>
      <c r="O36" s="267"/>
      <c r="P36" s="26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</row>
    <row r="37" spans="1:133" ht="12.75">
      <c r="A37" s="170"/>
      <c r="B37" s="170"/>
      <c r="C37" s="169"/>
      <c r="D37" s="171"/>
      <c r="E37" s="171"/>
      <c r="F37" s="171"/>
      <c r="G37" s="171"/>
      <c r="H37" s="172"/>
      <c r="I37" s="172"/>
      <c r="J37" s="173"/>
      <c r="K37" s="172"/>
      <c r="L37" s="172"/>
      <c r="M37" s="172"/>
      <c r="N37" s="272"/>
      <c r="O37" s="272"/>
      <c r="P37" s="27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</row>
    <row r="38" spans="1:133" ht="12.75">
      <c r="A38" s="324">
        <f>SUM(A8:A37)</f>
        <v>26</v>
      </c>
      <c r="B38" s="41"/>
      <c r="C38" s="41"/>
      <c r="D38" s="41"/>
      <c r="E38" s="41"/>
      <c r="F38" s="41"/>
      <c r="G38" s="41"/>
      <c r="H38" s="123">
        <f aca="true" t="shared" si="0" ref="H38:P38">SUM(H8:H37)</f>
        <v>10587</v>
      </c>
      <c r="I38" s="123">
        <f t="shared" si="0"/>
        <v>2084</v>
      </c>
      <c r="J38" s="108">
        <f t="shared" si="0"/>
        <v>7105465.8069</v>
      </c>
      <c r="K38" s="123">
        <f t="shared" si="0"/>
        <v>13169</v>
      </c>
      <c r="L38" s="123">
        <f t="shared" si="0"/>
        <v>13169</v>
      </c>
      <c r="M38" s="123">
        <f t="shared" si="0"/>
        <v>14067</v>
      </c>
      <c r="N38" s="273">
        <f t="shared" si="0"/>
        <v>13362</v>
      </c>
      <c r="O38" s="273">
        <f t="shared" si="0"/>
        <v>13741</v>
      </c>
      <c r="P38" s="273">
        <f t="shared" si="0"/>
        <v>14041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</row>
    <row r="39" spans="1:133" ht="12.75">
      <c r="A39" s="78"/>
      <c r="B39" s="6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  <row r="40" spans="1:133" ht="12.75">
      <c r="A40" s="78" t="s">
        <v>1603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</row>
    <row r="41" spans="1:133" ht="33.75">
      <c r="A41" s="78"/>
      <c r="B41" s="103" t="s">
        <v>2048</v>
      </c>
      <c r="C41" s="2"/>
      <c r="D41" s="2"/>
      <c r="E41" s="2"/>
      <c r="F41" s="2"/>
      <c r="G41" s="2"/>
      <c r="H41" s="2"/>
      <c r="I41" s="2"/>
      <c r="J41" s="2"/>
      <c r="K41" s="2">
        <v>242</v>
      </c>
      <c r="L41" s="1">
        <v>242</v>
      </c>
      <c r="M41" s="1">
        <v>264</v>
      </c>
      <c r="N41" s="1">
        <v>271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</row>
    <row r="42" spans="1:133" ht="12.75">
      <c r="A42" s="78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327">
        <f>N41+N38</f>
        <v>13633</v>
      </c>
      <c r="O42" s="327">
        <f>O41+O38</f>
        <v>13741</v>
      </c>
      <c r="P42" s="327">
        <f>P41+P38</f>
        <v>14041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</row>
    <row r="43" spans="1:133" ht="12.75">
      <c r="A43" s="78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</row>
    <row r="44" spans="1:133" ht="12.75">
      <c r="A44" s="78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</row>
    <row r="45" spans="1:133" ht="12.75">
      <c r="A45" s="78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</row>
    <row r="46" spans="1:133" ht="12.75">
      <c r="A46" s="78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</row>
    <row r="47" spans="1:133" ht="12.75">
      <c r="A47" s="78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</row>
    <row r="48" spans="1:133" ht="12.75">
      <c r="A48" s="78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</row>
    <row r="49" spans="1:133" ht="12.75">
      <c r="A49" s="78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</row>
    <row r="50" spans="1:133" ht="12.75">
      <c r="A50" s="78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</row>
    <row r="51" spans="1:133" ht="12.75">
      <c r="A51" s="78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</row>
    <row r="52" spans="1:133" ht="12.75">
      <c r="A52" s="78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</row>
    <row r="53" spans="1:133" ht="12.75">
      <c r="A53" s="78"/>
      <c r="B53" s="10"/>
      <c r="C53" s="2"/>
      <c r="D53" s="2"/>
      <c r="E53" s="2"/>
      <c r="F53" s="2"/>
      <c r="G53" s="2"/>
      <c r="H53" s="2"/>
      <c r="I53" s="2"/>
      <c r="J53" s="13"/>
      <c r="K53" s="1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</row>
    <row r="54" spans="1:133" ht="12.75">
      <c r="A54" s="57"/>
      <c r="B54" s="1"/>
      <c r="C54" s="1"/>
      <c r="D54" s="1"/>
      <c r="E54" s="1"/>
      <c r="F54" s="1"/>
      <c r="G54" s="1"/>
      <c r="H54" s="1"/>
      <c r="I54" s="1"/>
      <c r="J54" s="11"/>
      <c r="K54" s="1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</row>
    <row r="55" spans="1:133" ht="12.75">
      <c r="A55" s="57"/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</row>
    <row r="56" spans="1:133" ht="12.75">
      <c r="A56" s="57"/>
      <c r="B56" s="1"/>
      <c r="C56" s="1"/>
      <c r="D56" s="1"/>
      <c r="E56" s="1"/>
      <c r="F56" s="1"/>
      <c r="G56" s="1"/>
      <c r="H56" s="1"/>
      <c r="I56" s="1"/>
      <c r="J56" s="11"/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</row>
    <row r="57" spans="1:133" ht="12.75">
      <c r="A57" s="57"/>
      <c r="B57" s="1"/>
      <c r="C57" s="1"/>
      <c r="D57" s="1"/>
      <c r="E57" s="1"/>
      <c r="F57" s="1"/>
      <c r="G57" s="1"/>
      <c r="H57" s="1"/>
      <c r="I57" s="1"/>
      <c r="J57" s="11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</row>
    <row r="58" spans="1:133" ht="12.75">
      <c r="A58" s="57"/>
      <c r="B58" s="1"/>
      <c r="C58" s="1"/>
      <c r="D58" s="1"/>
      <c r="E58" s="1"/>
      <c r="F58" s="1"/>
      <c r="G58" s="1"/>
      <c r="H58" s="1"/>
      <c r="I58" s="1"/>
      <c r="J58" s="11"/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</row>
    <row r="59" spans="1:133" ht="12.75">
      <c r="A59" s="57"/>
      <c r="B59" s="1"/>
      <c r="C59" s="1"/>
      <c r="D59" s="1"/>
      <c r="E59" s="1"/>
      <c r="F59" s="1"/>
      <c r="G59" s="1"/>
      <c r="H59" s="1"/>
      <c r="I59" s="1"/>
      <c r="J59" s="11"/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</row>
    <row r="60" spans="1:133" ht="12.75">
      <c r="A60" s="57"/>
      <c r="B60" s="1"/>
      <c r="C60" s="1"/>
      <c r="D60" s="1"/>
      <c r="E60" s="1"/>
      <c r="F60" s="1"/>
      <c r="G60" s="1"/>
      <c r="H60" s="1"/>
      <c r="I60" s="1"/>
      <c r="J60" s="11"/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</row>
    <row r="61" spans="1:133" ht="12.75">
      <c r="A61" s="57"/>
      <c r="B61" s="1"/>
      <c r="C61" s="1"/>
      <c r="D61" s="1"/>
      <c r="E61" s="1"/>
      <c r="F61" s="1"/>
      <c r="G61" s="1"/>
      <c r="H61" s="1"/>
      <c r="I61" s="1"/>
      <c r="J61" s="11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</row>
    <row r="62" spans="1:133" ht="12.75">
      <c r="A62" s="57"/>
      <c r="B62" s="1"/>
      <c r="C62" s="1"/>
      <c r="D62" s="1"/>
      <c r="E62" s="1"/>
      <c r="F62" s="1"/>
      <c r="G62" s="1"/>
      <c r="H62" s="1"/>
      <c r="I62" s="1"/>
      <c r="J62" s="11"/>
      <c r="K62" s="1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</row>
    <row r="63" spans="1:133" ht="12.75">
      <c r="A63" s="57"/>
      <c r="B63" s="1"/>
      <c r="C63" s="1"/>
      <c r="D63" s="1"/>
      <c r="E63" s="1"/>
      <c r="F63" s="1"/>
      <c r="G63" s="1"/>
      <c r="H63" s="1"/>
      <c r="I63" s="1"/>
      <c r="J63" s="11"/>
      <c r="K63" s="1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</row>
    <row r="64" spans="1:133" ht="12.75">
      <c r="A64" s="57"/>
      <c r="B64" s="1"/>
      <c r="C64" s="1"/>
      <c r="D64" s="1"/>
      <c r="E64" s="1"/>
      <c r="F64" s="1"/>
      <c r="G64" s="1"/>
      <c r="H64" s="1"/>
      <c r="I64" s="1"/>
      <c r="J64" s="11"/>
      <c r="K64" s="1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</row>
    <row r="65" spans="1:133" ht="12.75">
      <c r="A65" s="57"/>
      <c r="B65" s="1"/>
      <c r="C65" s="1"/>
      <c r="D65" s="1"/>
      <c r="E65" s="1"/>
      <c r="F65" s="1"/>
      <c r="G65" s="1"/>
      <c r="H65" s="1"/>
      <c r="I65" s="1"/>
      <c r="J65" s="11"/>
      <c r="K65" s="1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</row>
    <row r="66" spans="1:133" ht="12.75">
      <c r="A66" s="57"/>
      <c r="B66" s="1"/>
      <c r="C66" s="1"/>
      <c r="D66" s="1"/>
      <c r="E66" s="1"/>
      <c r="F66" s="1"/>
      <c r="G66" s="1"/>
      <c r="H66" s="1"/>
      <c r="I66" s="1"/>
      <c r="J66" s="11"/>
      <c r="K66" s="1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</row>
    <row r="67" spans="1:133" ht="12.75">
      <c r="A67" s="57"/>
      <c r="B67" s="1"/>
      <c r="C67" s="1"/>
      <c r="D67" s="1"/>
      <c r="E67" s="1"/>
      <c r="F67" s="1"/>
      <c r="G67" s="1"/>
      <c r="H67" s="1"/>
      <c r="I67" s="1"/>
      <c r="J67" s="11"/>
      <c r="K67" s="1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</row>
    <row r="68" spans="1:133" ht="12.75">
      <c r="A68" s="57"/>
      <c r="B68" s="1"/>
      <c r="C68" s="1"/>
      <c r="D68" s="1"/>
      <c r="E68" s="1"/>
      <c r="F68" s="1"/>
      <c r="G68" s="1"/>
      <c r="H68" s="1"/>
      <c r="I68" s="1"/>
      <c r="J68" s="11"/>
      <c r="K68" s="1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</row>
    <row r="69" spans="1:133" ht="12.75">
      <c r="A69" s="57"/>
      <c r="B69" s="1"/>
      <c r="C69" s="1"/>
      <c r="D69" s="1"/>
      <c r="E69" s="1"/>
      <c r="F69" s="1"/>
      <c r="G69" s="1"/>
      <c r="H69" s="1"/>
      <c r="I69" s="1"/>
      <c r="J69" s="11"/>
      <c r="K69" s="1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</row>
    <row r="70" spans="1:133" ht="12.75">
      <c r="A70" s="57"/>
      <c r="B70" s="1"/>
      <c r="C70" s="1"/>
      <c r="D70" s="1"/>
      <c r="E70" s="1"/>
      <c r="F70" s="1"/>
      <c r="G70" s="1"/>
      <c r="H70" s="1"/>
      <c r="I70" s="1"/>
      <c r="J70" s="11"/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</row>
    <row r="71" spans="1:133" ht="12.75">
      <c r="A71" s="57"/>
      <c r="B71" s="1"/>
      <c r="C71" s="1"/>
      <c r="D71" s="1"/>
      <c r="E71" s="1"/>
      <c r="F71" s="1"/>
      <c r="G71" s="1"/>
      <c r="H71" s="1"/>
      <c r="I71" s="1"/>
      <c r="J71" s="11"/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</row>
    <row r="72" spans="1:133" ht="12.75">
      <c r="A72" s="57"/>
      <c r="B72" s="1"/>
      <c r="C72" s="1"/>
      <c r="D72" s="1"/>
      <c r="E72" s="1"/>
      <c r="F72" s="1"/>
      <c r="G72" s="1"/>
      <c r="H72" s="1"/>
      <c r="I72" s="1"/>
      <c r="J72" s="11"/>
      <c r="K72" s="1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</row>
    <row r="73" spans="1:133" ht="12.75">
      <c r="A73" s="57"/>
      <c r="B73" s="1"/>
      <c r="C73" s="1"/>
      <c r="D73" s="1"/>
      <c r="E73" s="1"/>
      <c r="F73" s="1"/>
      <c r="G73" s="1"/>
      <c r="H73" s="1"/>
      <c r="I73" s="1"/>
      <c r="J73" s="11"/>
      <c r="K73" s="1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</row>
    <row r="74" spans="1:133" ht="12.75">
      <c r="A74" s="57"/>
      <c r="B74" s="1"/>
      <c r="C74" s="1"/>
      <c r="D74" s="1"/>
      <c r="E74" s="1"/>
      <c r="F74" s="1"/>
      <c r="G74" s="1"/>
      <c r="H74" s="1"/>
      <c r="I74" s="1"/>
      <c r="J74" s="11"/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</row>
    <row r="75" spans="1:133" ht="12.75">
      <c r="A75" s="57"/>
      <c r="B75" s="1"/>
      <c r="C75" s="1"/>
      <c r="D75" s="1"/>
      <c r="E75" s="1"/>
      <c r="F75" s="1"/>
      <c r="G75" s="1"/>
      <c r="H75" s="1"/>
      <c r="I75" s="1"/>
      <c r="J75" s="11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</row>
    <row r="76" spans="1:133" ht="12.75">
      <c r="A76" s="57"/>
      <c r="B76" s="1"/>
      <c r="C76" s="1"/>
      <c r="D76" s="1"/>
      <c r="E76" s="1"/>
      <c r="F76" s="1"/>
      <c r="G76" s="1"/>
      <c r="H76" s="1"/>
      <c r="I76" s="1"/>
      <c r="J76" s="11"/>
      <c r="K76" s="1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</row>
    <row r="77" spans="1:133" ht="12.75">
      <c r="A77" s="57"/>
      <c r="B77" s="1"/>
      <c r="C77" s="1"/>
      <c r="D77" s="1"/>
      <c r="E77" s="1"/>
      <c r="F77" s="1"/>
      <c r="G77" s="1"/>
      <c r="H77" s="1"/>
      <c r="I77" s="1"/>
      <c r="J77" s="11"/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</row>
    <row r="78" spans="1:133" ht="12.75">
      <c r="A78" s="57"/>
      <c r="B78" s="1"/>
      <c r="C78" s="1"/>
      <c r="D78" s="1"/>
      <c r="E78" s="1"/>
      <c r="F78" s="1"/>
      <c r="G78" s="1"/>
      <c r="H78" s="1"/>
      <c r="I78" s="1"/>
      <c r="J78" s="11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</row>
    <row r="79" spans="1:133" ht="12.75">
      <c r="A79" s="57"/>
      <c r="B79" s="1"/>
      <c r="C79" s="1"/>
      <c r="D79" s="1"/>
      <c r="E79" s="1"/>
      <c r="F79" s="1"/>
      <c r="G79" s="1"/>
      <c r="H79" s="1"/>
      <c r="I79" s="1"/>
      <c r="J79" s="11"/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</row>
    <row r="80" spans="1:133" ht="12.75">
      <c r="A80" s="57"/>
      <c r="B80" s="1"/>
      <c r="C80" s="1"/>
      <c r="D80" s="1"/>
      <c r="E80" s="1"/>
      <c r="F80" s="1"/>
      <c r="G80" s="1"/>
      <c r="H80" s="1"/>
      <c r="I80" s="1"/>
      <c r="J80" s="11"/>
      <c r="K80" s="1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</row>
    <row r="81" spans="1:133" ht="12.75">
      <c r="A81" s="57"/>
      <c r="B81" s="1"/>
      <c r="C81" s="1"/>
      <c r="D81" s="1"/>
      <c r="E81" s="1"/>
      <c r="F81" s="1"/>
      <c r="G81" s="1"/>
      <c r="H81" s="1"/>
      <c r="I81" s="1"/>
      <c r="J81" s="11"/>
      <c r="K81" s="1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</row>
    <row r="82" spans="1:133" ht="12.75">
      <c r="A82" s="57"/>
      <c r="B82" s="1"/>
      <c r="C82" s="1"/>
      <c r="D82" s="1"/>
      <c r="E82" s="1"/>
      <c r="F82" s="1"/>
      <c r="G82" s="1"/>
      <c r="H82" s="1"/>
      <c r="I82" s="1"/>
      <c r="J82" s="11"/>
      <c r="K82" s="1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</row>
    <row r="83" spans="1:133" ht="12.75">
      <c r="A83" s="57"/>
      <c r="B83" s="1"/>
      <c r="C83" s="1"/>
      <c r="D83" s="1"/>
      <c r="E83" s="1"/>
      <c r="F83" s="1"/>
      <c r="G83" s="1"/>
      <c r="H83" s="1"/>
      <c r="I83" s="1"/>
      <c r="J83" s="11"/>
      <c r="K83" s="1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</row>
    <row r="84" spans="1:133" ht="12.75">
      <c r="A84" s="57"/>
      <c r="B84" s="1"/>
      <c r="C84" s="1"/>
      <c r="D84" s="1"/>
      <c r="E84" s="1"/>
      <c r="F84" s="1"/>
      <c r="G84" s="1"/>
      <c r="H84" s="1"/>
      <c r="I84" s="1"/>
      <c r="J84" s="11"/>
      <c r="K84" s="1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</row>
    <row r="85" spans="1:133" ht="12.75">
      <c r="A85" s="57"/>
      <c r="B85" s="1"/>
      <c r="C85" s="1"/>
      <c r="D85" s="1"/>
      <c r="E85" s="1"/>
      <c r="F85" s="1"/>
      <c r="G85" s="1"/>
      <c r="H85" s="1"/>
      <c r="I85" s="1"/>
      <c r="J85" s="11"/>
      <c r="K85" s="1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</row>
    <row r="86" spans="1:133" ht="12.75">
      <c r="A86" s="57"/>
      <c r="B86" s="1"/>
      <c r="C86" s="1"/>
      <c r="D86" s="1"/>
      <c r="E86" s="1"/>
      <c r="F86" s="1"/>
      <c r="G86" s="1"/>
      <c r="H86" s="1"/>
      <c r="I86" s="1"/>
      <c r="J86" s="11"/>
      <c r="K86" s="1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</row>
    <row r="87" spans="1:133" ht="12.75">
      <c r="A87" s="57"/>
      <c r="B87" s="1"/>
      <c r="C87" s="1"/>
      <c r="D87" s="1"/>
      <c r="E87" s="1"/>
      <c r="F87" s="1"/>
      <c r="G87" s="1"/>
      <c r="H87" s="1"/>
      <c r="I87" s="1"/>
      <c r="J87" s="11"/>
      <c r="K87" s="1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</row>
    <row r="88" spans="1:133" ht="12.75">
      <c r="A88" s="57"/>
      <c r="B88" s="1"/>
      <c r="C88" s="1"/>
      <c r="D88" s="1"/>
      <c r="E88" s="1"/>
      <c r="F88" s="1"/>
      <c r="G88" s="1"/>
      <c r="H88" s="1"/>
      <c r="I88" s="1"/>
      <c r="J88" s="11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</row>
    <row r="89" spans="1:133" ht="12.75">
      <c r="A89" s="57"/>
      <c r="B89" s="1"/>
      <c r="C89" s="1"/>
      <c r="D89" s="1"/>
      <c r="E89" s="1"/>
      <c r="F89" s="1"/>
      <c r="G89" s="1"/>
      <c r="H89" s="1"/>
      <c r="I89" s="1"/>
      <c r="J89" s="11"/>
      <c r="K89" s="1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</row>
    <row r="90" spans="1:133" ht="12.75">
      <c r="A90" s="57"/>
      <c r="B90" s="1"/>
      <c r="C90" s="1"/>
      <c r="D90" s="1"/>
      <c r="E90" s="1"/>
      <c r="F90" s="1"/>
      <c r="G90" s="1"/>
      <c r="H90" s="1"/>
      <c r="I90" s="1"/>
      <c r="J90" s="11"/>
      <c r="K90" s="1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</row>
    <row r="91" spans="1:133" ht="12.75">
      <c r="A91" s="57"/>
      <c r="B91" s="1"/>
      <c r="C91" s="1"/>
      <c r="D91" s="1"/>
      <c r="E91" s="1"/>
      <c r="F91" s="1"/>
      <c r="G91" s="1"/>
      <c r="H91" s="1"/>
      <c r="I91" s="1"/>
      <c r="J91" s="11"/>
      <c r="K91" s="1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</row>
    <row r="92" spans="1:133" ht="12.75">
      <c r="A92" s="57"/>
      <c r="B92" s="1"/>
      <c r="C92" s="1"/>
      <c r="D92" s="1"/>
      <c r="E92" s="1"/>
      <c r="F92" s="1"/>
      <c r="G92" s="1"/>
      <c r="H92" s="1"/>
      <c r="I92" s="1"/>
      <c r="J92" s="11"/>
      <c r="K92" s="1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</row>
    <row r="93" spans="1:133" ht="12.75">
      <c r="A93" s="57"/>
      <c r="B93" s="1"/>
      <c r="C93" s="1"/>
      <c r="D93" s="1"/>
      <c r="E93" s="1"/>
      <c r="F93" s="1"/>
      <c r="G93" s="1"/>
      <c r="H93" s="1"/>
      <c r="I93" s="1"/>
      <c r="J93" s="11"/>
      <c r="K93" s="1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</row>
    <row r="94" spans="1:133" ht="12.75">
      <c r="A94" s="57"/>
      <c r="B94" s="1"/>
      <c r="C94" s="1"/>
      <c r="D94" s="1"/>
      <c r="E94" s="1"/>
      <c r="F94" s="1"/>
      <c r="G94" s="1"/>
      <c r="H94" s="1"/>
      <c r="I94" s="1"/>
      <c r="J94" s="11"/>
      <c r="K94" s="1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</row>
    <row r="95" spans="1:133" ht="12.75">
      <c r="A95" s="57"/>
      <c r="B95" s="1"/>
      <c r="C95" s="1"/>
      <c r="D95" s="1"/>
      <c r="E95" s="1"/>
      <c r="F95" s="1"/>
      <c r="G95" s="1"/>
      <c r="H95" s="1"/>
      <c r="I95" s="1"/>
      <c r="J95" s="11"/>
      <c r="K95" s="1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</row>
    <row r="96" spans="1:133" ht="12.75">
      <c r="A96" s="57"/>
      <c r="B96" s="1"/>
      <c r="C96" s="1"/>
      <c r="D96" s="1"/>
      <c r="E96" s="1"/>
      <c r="F96" s="1"/>
      <c r="G96" s="1"/>
      <c r="H96" s="1"/>
      <c r="I96" s="1"/>
      <c r="J96" s="11"/>
      <c r="K96" s="1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</row>
    <row r="97" spans="1:133" ht="12.75">
      <c r="A97" s="57"/>
      <c r="B97" s="1"/>
      <c r="C97" s="1"/>
      <c r="D97" s="1"/>
      <c r="E97" s="1"/>
      <c r="F97" s="1"/>
      <c r="G97" s="1"/>
      <c r="H97" s="1"/>
      <c r="I97" s="1"/>
      <c r="J97" s="11"/>
      <c r="K97" s="1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</row>
    <row r="98" spans="1:133" ht="12.75">
      <c r="A98" s="57"/>
      <c r="B98" s="1"/>
      <c r="C98" s="1"/>
      <c r="D98" s="1"/>
      <c r="E98" s="1"/>
      <c r="F98" s="1"/>
      <c r="G98" s="1"/>
      <c r="H98" s="1"/>
      <c r="I98" s="1"/>
      <c r="J98" s="11"/>
      <c r="K98" s="1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</row>
    <row r="99" spans="1:133" ht="12.75">
      <c r="A99" s="57"/>
      <c r="B99" s="1"/>
      <c r="C99" s="1"/>
      <c r="D99" s="1"/>
      <c r="E99" s="1"/>
      <c r="F99" s="1"/>
      <c r="G99" s="1"/>
      <c r="H99" s="1"/>
      <c r="I99" s="1"/>
      <c r="J99" s="11"/>
      <c r="K99" s="1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</row>
    <row r="100" spans="1:133" ht="12.75">
      <c r="A100" s="57"/>
      <c r="B100" s="1"/>
      <c r="C100" s="1"/>
      <c r="D100" s="1"/>
      <c r="E100" s="1"/>
      <c r="F100" s="1"/>
      <c r="G100" s="1"/>
      <c r="H100" s="1"/>
      <c r="I100" s="1"/>
      <c r="J100" s="11"/>
      <c r="K100" s="1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</row>
    <row r="101" spans="1:133" ht="12.75">
      <c r="A101" s="57"/>
      <c r="B101" s="1"/>
      <c r="C101" s="1"/>
      <c r="D101" s="1"/>
      <c r="E101" s="1"/>
      <c r="F101" s="1"/>
      <c r="G101" s="1"/>
      <c r="H101" s="1"/>
      <c r="I101" s="1"/>
      <c r="J101" s="11"/>
      <c r="K101" s="1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</row>
    <row r="102" spans="1:133" ht="12.75">
      <c r="A102" s="57"/>
      <c r="B102" s="1"/>
      <c r="C102" s="1"/>
      <c r="D102" s="1"/>
      <c r="E102" s="1"/>
      <c r="F102" s="1"/>
      <c r="G102" s="1"/>
      <c r="H102" s="1"/>
      <c r="I102" s="1"/>
      <c r="J102" s="11"/>
      <c r="K102" s="1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</row>
    <row r="103" spans="1:133" ht="12.75">
      <c r="A103" s="57"/>
      <c r="B103" s="1"/>
      <c r="C103" s="1"/>
      <c r="D103" s="1"/>
      <c r="E103" s="1"/>
      <c r="F103" s="1"/>
      <c r="G103" s="1"/>
      <c r="H103" s="1"/>
      <c r="I103" s="1"/>
      <c r="J103" s="11"/>
      <c r="K103" s="1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</row>
    <row r="104" spans="1:133" ht="12.75">
      <c r="A104" s="57"/>
      <c r="B104" s="1"/>
      <c r="C104" s="1"/>
      <c r="D104" s="1"/>
      <c r="E104" s="1"/>
      <c r="F104" s="1"/>
      <c r="G104" s="1"/>
      <c r="H104" s="1"/>
      <c r="I104" s="1"/>
      <c r="J104" s="11"/>
      <c r="K104" s="1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</row>
    <row r="105" spans="1:133" ht="12.75">
      <c r="A105" s="57"/>
      <c r="B105" s="1"/>
      <c r="C105" s="1"/>
      <c r="D105" s="1"/>
      <c r="E105" s="1"/>
      <c r="F105" s="1"/>
      <c r="G105" s="1"/>
      <c r="H105" s="1"/>
      <c r="I105" s="1"/>
      <c r="J105" s="11"/>
      <c r="K105" s="1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</row>
    <row r="106" spans="1:133" ht="12.75">
      <c r="A106" s="57"/>
      <c r="B106" s="1"/>
      <c r="C106" s="1"/>
      <c r="D106" s="1"/>
      <c r="E106" s="1"/>
      <c r="F106" s="1"/>
      <c r="G106" s="1"/>
      <c r="H106" s="1"/>
      <c r="I106" s="1"/>
      <c r="J106" s="11"/>
      <c r="K106" s="1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</row>
    <row r="107" spans="1:133" ht="12.75">
      <c r="A107" s="57"/>
      <c r="B107" s="1"/>
      <c r="C107" s="1"/>
      <c r="D107" s="1"/>
      <c r="E107" s="1"/>
      <c r="F107" s="1"/>
      <c r="G107" s="1"/>
      <c r="H107" s="1"/>
      <c r="I107" s="1"/>
      <c r="J107" s="11"/>
      <c r="K107" s="1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</row>
    <row r="108" spans="1:133" ht="12.75">
      <c r="A108" s="57"/>
      <c r="B108" s="1"/>
      <c r="C108" s="1"/>
      <c r="D108" s="1"/>
      <c r="E108" s="1"/>
      <c r="F108" s="1"/>
      <c r="G108" s="1"/>
      <c r="H108" s="1"/>
      <c r="I108" s="1"/>
      <c r="J108" s="11"/>
      <c r="K108" s="1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</row>
    <row r="109" spans="1:133" ht="12.75">
      <c r="A109" s="57"/>
      <c r="B109" s="1"/>
      <c r="C109" s="1"/>
      <c r="D109" s="1"/>
      <c r="E109" s="1"/>
      <c r="F109" s="1"/>
      <c r="G109" s="1"/>
      <c r="H109" s="1"/>
      <c r="I109" s="1"/>
      <c r="J109" s="11"/>
      <c r="K109" s="1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</row>
    <row r="110" spans="1:133" ht="12.75">
      <c r="A110" s="57"/>
      <c r="B110" s="1"/>
      <c r="C110" s="1"/>
      <c r="D110" s="1"/>
      <c r="E110" s="1"/>
      <c r="F110" s="1"/>
      <c r="G110" s="1"/>
      <c r="H110" s="1"/>
      <c r="I110" s="1"/>
      <c r="J110" s="11"/>
      <c r="K110" s="1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</row>
    <row r="111" spans="1:133" ht="12.75">
      <c r="A111" s="57"/>
      <c r="B111" s="1"/>
      <c r="C111" s="1"/>
      <c r="D111" s="1"/>
      <c r="E111" s="1"/>
      <c r="F111" s="1"/>
      <c r="G111" s="1"/>
      <c r="H111" s="1"/>
      <c r="I111" s="1"/>
      <c r="J111" s="11"/>
      <c r="K111" s="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</row>
    <row r="112" spans="1:133" ht="12.75">
      <c r="A112" s="57"/>
      <c r="B112" s="1"/>
      <c r="C112" s="1"/>
      <c r="D112" s="1"/>
      <c r="E112" s="1"/>
      <c r="F112" s="1"/>
      <c r="G112" s="1"/>
      <c r="H112" s="1"/>
      <c r="I112" s="1"/>
      <c r="J112" s="11"/>
      <c r="K112" s="1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</row>
    <row r="113" spans="1:133" ht="12.75">
      <c r="A113" s="57"/>
      <c r="B113" s="1"/>
      <c r="C113" s="1"/>
      <c r="D113" s="1"/>
      <c r="E113" s="1"/>
      <c r="F113" s="1"/>
      <c r="G113" s="1"/>
      <c r="H113" s="1"/>
      <c r="I113" s="1"/>
      <c r="J113" s="11"/>
      <c r="K113" s="1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</row>
    <row r="114" spans="1:133" ht="12.75">
      <c r="A114" s="57"/>
      <c r="B114" s="1"/>
      <c r="C114" s="1"/>
      <c r="D114" s="1"/>
      <c r="E114" s="1"/>
      <c r="F114" s="1"/>
      <c r="G114" s="1"/>
      <c r="H114" s="1"/>
      <c r="I114" s="1"/>
      <c r="J114" s="11"/>
      <c r="K114" s="1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</row>
    <row r="115" spans="1:133" ht="12.75">
      <c r="A115" s="57"/>
      <c r="B115" s="1"/>
      <c r="C115" s="1"/>
      <c r="D115" s="1"/>
      <c r="E115" s="1"/>
      <c r="F115" s="1"/>
      <c r="G115" s="1"/>
      <c r="H115" s="1"/>
      <c r="I115" s="1"/>
      <c r="J115" s="11"/>
      <c r="K115" s="1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</row>
    <row r="116" spans="1:133" ht="12.75">
      <c r="A116" s="57"/>
      <c r="B116" s="1"/>
      <c r="C116" s="1"/>
      <c r="D116" s="1"/>
      <c r="E116" s="1"/>
      <c r="F116" s="1"/>
      <c r="G116" s="1"/>
      <c r="H116" s="1"/>
      <c r="I116" s="1"/>
      <c r="J116" s="11"/>
      <c r="K116" s="1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</row>
    <row r="117" spans="1:133" ht="12.75">
      <c r="A117" s="57"/>
      <c r="B117" s="1"/>
      <c r="C117" s="1"/>
      <c r="D117" s="1"/>
      <c r="E117" s="1"/>
      <c r="F117" s="1"/>
      <c r="G117" s="1"/>
      <c r="H117" s="1"/>
      <c r="I117" s="1"/>
      <c r="J117" s="11"/>
      <c r="K117" s="1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</row>
    <row r="118" spans="1:133" ht="12.75">
      <c r="A118" s="57"/>
      <c r="B118" s="1"/>
      <c r="C118" s="1"/>
      <c r="D118" s="1"/>
      <c r="E118" s="1"/>
      <c r="F118" s="1"/>
      <c r="G118" s="1"/>
      <c r="H118" s="1"/>
      <c r="I118" s="1"/>
      <c r="J118" s="11"/>
      <c r="K118" s="1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</row>
    <row r="119" spans="1:133" ht="12.75">
      <c r="A119" s="57"/>
      <c r="B119" s="1"/>
      <c r="C119" s="1"/>
      <c r="D119" s="1"/>
      <c r="E119" s="1"/>
      <c r="F119" s="1"/>
      <c r="G119" s="1"/>
      <c r="H119" s="1"/>
      <c r="I119" s="1"/>
      <c r="J119" s="11"/>
      <c r="K119" s="1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</row>
    <row r="120" spans="1:133" ht="12.75">
      <c r="A120" s="57"/>
      <c r="B120" s="1"/>
      <c r="C120" s="1"/>
      <c r="D120" s="1"/>
      <c r="E120" s="1"/>
      <c r="F120" s="1"/>
      <c r="G120" s="1"/>
      <c r="H120" s="1"/>
      <c r="I120" s="1"/>
      <c r="J120" s="11"/>
      <c r="K120" s="1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</row>
    <row r="121" spans="1:133" ht="12.75">
      <c r="A121" s="57"/>
      <c r="B121" s="1"/>
      <c r="C121" s="1"/>
      <c r="D121" s="1"/>
      <c r="E121" s="1"/>
      <c r="F121" s="1"/>
      <c r="G121" s="1"/>
      <c r="H121" s="1"/>
      <c r="I121" s="1"/>
      <c r="J121" s="11"/>
      <c r="K121" s="1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</row>
    <row r="122" spans="1:133" ht="12.75">
      <c r="A122" s="57"/>
      <c r="B122" s="1"/>
      <c r="C122" s="1"/>
      <c r="D122" s="1"/>
      <c r="E122" s="1"/>
      <c r="F122" s="1"/>
      <c r="G122" s="1"/>
      <c r="H122" s="1"/>
      <c r="I122" s="1"/>
      <c r="J122" s="11"/>
      <c r="K122" s="1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</row>
    <row r="123" spans="1:133" ht="12.75">
      <c r="A123" s="57"/>
      <c r="B123" s="1"/>
      <c r="C123" s="1"/>
      <c r="D123" s="1"/>
      <c r="E123" s="1"/>
      <c r="F123" s="1"/>
      <c r="G123" s="1"/>
      <c r="H123" s="1"/>
      <c r="I123" s="1"/>
      <c r="J123" s="11"/>
      <c r="K123" s="1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</row>
    <row r="124" spans="1:133" ht="12.75">
      <c r="A124" s="57"/>
      <c r="B124" s="1"/>
      <c r="C124" s="1"/>
      <c r="D124" s="1"/>
      <c r="E124" s="1"/>
      <c r="F124" s="1"/>
      <c r="G124" s="1"/>
      <c r="H124" s="1"/>
      <c r="I124" s="1"/>
      <c r="J124" s="11"/>
      <c r="K124" s="1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</row>
    <row r="125" spans="1:133" ht="12.75">
      <c r="A125" s="57"/>
      <c r="B125" s="1"/>
      <c r="C125" s="1"/>
      <c r="D125" s="1"/>
      <c r="E125" s="1"/>
      <c r="F125" s="1"/>
      <c r="G125" s="1"/>
      <c r="H125" s="1"/>
      <c r="I125" s="1"/>
      <c r="J125" s="11"/>
      <c r="K125" s="1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</row>
    <row r="126" spans="1:133" ht="12.75">
      <c r="A126" s="57"/>
      <c r="B126" s="1"/>
      <c r="C126" s="1"/>
      <c r="D126" s="1"/>
      <c r="E126" s="1"/>
      <c r="F126" s="1"/>
      <c r="G126" s="1"/>
      <c r="H126" s="1"/>
      <c r="I126" s="1"/>
      <c r="J126" s="11"/>
      <c r="K126" s="1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</row>
    <row r="127" spans="1:133" ht="12.75">
      <c r="A127" s="57"/>
      <c r="B127" s="1"/>
      <c r="C127" s="1"/>
      <c r="D127" s="1"/>
      <c r="E127" s="1"/>
      <c r="F127" s="1"/>
      <c r="G127" s="1"/>
      <c r="H127" s="1"/>
      <c r="I127" s="1"/>
      <c r="J127" s="11"/>
      <c r="K127" s="1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</row>
    <row r="128" spans="1:133" ht="12.75">
      <c r="A128" s="57"/>
      <c r="B128" s="1"/>
      <c r="C128" s="1"/>
      <c r="D128" s="1"/>
      <c r="E128" s="1"/>
      <c r="F128" s="1"/>
      <c r="G128" s="1"/>
      <c r="H128" s="1"/>
      <c r="I128" s="1"/>
      <c r="J128" s="11"/>
      <c r="K128" s="1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</row>
    <row r="129" spans="1:133" ht="12.75">
      <c r="A129" s="57"/>
      <c r="B129" s="1"/>
      <c r="C129" s="1"/>
      <c r="D129" s="1"/>
      <c r="E129" s="1"/>
      <c r="F129" s="1"/>
      <c r="G129" s="1"/>
      <c r="H129" s="1"/>
      <c r="I129" s="1"/>
      <c r="J129" s="11"/>
      <c r="K129" s="1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</row>
    <row r="130" spans="1:133" ht="12.75">
      <c r="A130" s="57"/>
      <c r="B130" s="1"/>
      <c r="C130" s="1"/>
      <c r="D130" s="1"/>
      <c r="E130" s="1"/>
      <c r="F130" s="1"/>
      <c r="G130" s="1"/>
      <c r="H130" s="1"/>
      <c r="I130" s="1"/>
      <c r="J130" s="11"/>
      <c r="K130" s="1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</row>
    <row r="131" spans="1:133" ht="12.75">
      <c r="A131" s="57"/>
      <c r="B131" s="1"/>
      <c r="C131" s="1"/>
      <c r="D131" s="1"/>
      <c r="E131" s="1"/>
      <c r="F131" s="1"/>
      <c r="G131" s="1"/>
      <c r="H131" s="1"/>
      <c r="I131" s="1"/>
      <c r="J131" s="11"/>
      <c r="K131" s="1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</row>
    <row r="132" spans="1:133" ht="12.75">
      <c r="A132" s="57"/>
      <c r="B132" s="1"/>
      <c r="C132" s="1"/>
      <c r="D132" s="1"/>
      <c r="E132" s="1"/>
      <c r="F132" s="1"/>
      <c r="G132" s="1"/>
      <c r="H132" s="1"/>
      <c r="I132" s="1"/>
      <c r="J132" s="11"/>
      <c r="K132" s="1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</row>
    <row r="133" spans="1:133" ht="12.75">
      <c r="A133" s="57"/>
      <c r="B133" s="1"/>
      <c r="C133" s="1"/>
      <c r="D133" s="1"/>
      <c r="E133" s="1"/>
      <c r="F133" s="1"/>
      <c r="G133" s="1"/>
      <c r="H133" s="1"/>
      <c r="I133" s="1"/>
      <c r="J133" s="11"/>
      <c r="K133" s="1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</row>
    <row r="134" spans="1:133" ht="12.75">
      <c r="A134" s="57"/>
      <c r="B134" s="1"/>
      <c r="C134" s="1"/>
      <c r="D134" s="1"/>
      <c r="E134" s="1"/>
      <c r="F134" s="1"/>
      <c r="G134" s="1"/>
      <c r="H134" s="1"/>
      <c r="I134" s="1"/>
      <c r="J134" s="11"/>
      <c r="K134" s="1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</row>
    <row r="135" spans="1:133" ht="12.75">
      <c r="A135" s="57"/>
      <c r="B135" s="1"/>
      <c r="C135" s="1"/>
      <c r="D135" s="1"/>
      <c r="E135" s="1"/>
      <c r="F135" s="1"/>
      <c r="G135" s="1"/>
      <c r="H135" s="1"/>
      <c r="I135" s="1"/>
      <c r="J135" s="11"/>
      <c r="K135" s="1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</row>
    <row r="136" spans="1:133" ht="12.75">
      <c r="A136" s="57"/>
      <c r="B136" s="1"/>
      <c r="C136" s="1"/>
      <c r="D136" s="1"/>
      <c r="E136" s="1"/>
      <c r="F136" s="1"/>
      <c r="G136" s="1"/>
      <c r="H136" s="1"/>
      <c r="I136" s="1"/>
      <c r="J136" s="11"/>
      <c r="K136" s="1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</row>
    <row r="137" spans="1:133" ht="12.75">
      <c r="A137" s="57"/>
      <c r="B137" s="1"/>
      <c r="C137" s="1"/>
      <c r="D137" s="1"/>
      <c r="E137" s="1"/>
      <c r="F137" s="1"/>
      <c r="G137" s="1"/>
      <c r="H137" s="1"/>
      <c r="I137" s="1"/>
      <c r="J137" s="11"/>
      <c r="K137" s="1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</row>
    <row r="138" spans="1:133" ht="12.75">
      <c r="A138" s="57"/>
      <c r="B138" s="1"/>
      <c r="C138" s="1"/>
      <c r="D138" s="1"/>
      <c r="E138" s="1"/>
      <c r="F138" s="1"/>
      <c r="G138" s="1"/>
      <c r="H138" s="1"/>
      <c r="I138" s="1"/>
      <c r="J138" s="11"/>
      <c r="K138" s="1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</row>
    <row r="139" spans="1:133" ht="12.75">
      <c r="A139" s="57"/>
      <c r="B139" s="1"/>
      <c r="C139" s="1"/>
      <c r="D139" s="1"/>
      <c r="E139" s="1"/>
      <c r="F139" s="1"/>
      <c r="G139" s="1"/>
      <c r="H139" s="1"/>
      <c r="I139" s="1"/>
      <c r="J139" s="11"/>
      <c r="K139" s="1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</row>
    <row r="140" spans="1:133" ht="12.75">
      <c r="A140" s="57"/>
      <c r="B140" s="1"/>
      <c r="C140" s="1"/>
      <c r="D140" s="1"/>
      <c r="E140" s="1"/>
      <c r="F140" s="1"/>
      <c r="G140" s="1"/>
      <c r="H140" s="1"/>
      <c r="I140" s="1"/>
      <c r="J140" s="11"/>
      <c r="K140" s="1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</row>
    <row r="141" spans="1:133" ht="12.75">
      <c r="A141" s="57"/>
      <c r="B141" s="1"/>
      <c r="C141" s="1"/>
      <c r="D141" s="1"/>
      <c r="E141" s="1"/>
      <c r="F141" s="1"/>
      <c r="G141" s="1"/>
      <c r="H141" s="1"/>
      <c r="I141" s="1"/>
      <c r="J141" s="11"/>
      <c r="K141" s="1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</row>
    <row r="142" spans="1:133" ht="12.75">
      <c r="A142" s="57"/>
      <c r="B142" s="1"/>
      <c r="C142" s="1"/>
      <c r="D142" s="1"/>
      <c r="E142" s="1"/>
      <c r="F142" s="1"/>
      <c r="G142" s="1"/>
      <c r="H142" s="1"/>
      <c r="I142" s="1"/>
      <c r="J142" s="11"/>
      <c r="K142" s="1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</row>
  </sheetData>
  <sheetProtection/>
  <mergeCells count="7">
    <mergeCell ref="F6:G6"/>
    <mergeCell ref="H6:I6"/>
    <mergeCell ref="A5:L5"/>
    <mergeCell ref="A1:N1"/>
    <mergeCell ref="A2:N2"/>
    <mergeCell ref="A3:N3"/>
    <mergeCell ref="A4:N4"/>
  </mergeCells>
  <printOptions gridLines="1" horizontalCentered="1"/>
  <pageMargins left="0.61" right="0.3937007874015748" top="0.984251968503937" bottom="0.984251968503937" header="0.5118110236220472" footer="0.7086614173228347"/>
  <pageSetup horizontalDpi="300" verticalDpi="300" orientation="landscape" scale="80" r:id="rId3"/>
  <headerFooter alignWithMargins="0">
    <oddFooter>&amp;C&amp;"Arial,Negrita"ANEXO 2: RESGUARDOS CONSTITUIDOS POR EL INCORA&amp;R&amp;"Times New Roman,Normal"&amp;8&amp;F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19.57421875" style="0" customWidth="1"/>
    <col min="3" max="3" width="14.140625" style="0" customWidth="1"/>
    <col min="4" max="4" width="11.7109375" style="0" customWidth="1"/>
    <col min="6" max="6" width="14.00390625" style="0" customWidth="1"/>
    <col min="7" max="7" width="11.28125" style="0" bestFit="1" customWidth="1"/>
    <col min="8" max="8" width="9.00390625" style="0" bestFit="1" customWidth="1"/>
    <col min="9" max="9" width="7.7109375" style="0" bestFit="1" customWidth="1"/>
    <col min="10" max="10" width="11.7109375" style="12" bestFit="1" customWidth="1"/>
    <col min="11" max="11" width="8.57421875" style="12" bestFit="1" customWidth="1"/>
    <col min="12" max="13" width="8.421875" style="0" bestFit="1" customWidth="1"/>
  </cols>
  <sheetData>
    <row r="1" spans="1:23" ht="12.75">
      <c r="A1" s="407" t="s">
        <v>836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407" t="s">
        <v>243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407" t="s">
        <v>1677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58" customFormat="1" ht="12.75">
      <c r="A5" s="67" t="s">
        <v>244</v>
      </c>
      <c r="B5" s="69" t="s">
        <v>245</v>
      </c>
      <c r="C5" s="67" t="s">
        <v>1233</v>
      </c>
      <c r="D5" s="67" t="s">
        <v>247</v>
      </c>
      <c r="E5" s="67" t="s">
        <v>248</v>
      </c>
      <c r="F5" s="404" t="s">
        <v>249</v>
      </c>
      <c r="G5" s="405"/>
      <c r="H5" s="76" t="s">
        <v>373</v>
      </c>
      <c r="I5" s="77"/>
      <c r="J5" s="73" t="s">
        <v>429</v>
      </c>
      <c r="K5" s="73" t="s">
        <v>1553</v>
      </c>
      <c r="L5" s="73" t="s">
        <v>1553</v>
      </c>
      <c r="M5" s="73" t="s">
        <v>1553</v>
      </c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s="58" customFormat="1" ht="12.75">
      <c r="A6" s="68"/>
      <c r="B6" s="68" t="s">
        <v>254</v>
      </c>
      <c r="C6" s="68"/>
      <c r="D6" s="68"/>
      <c r="E6" s="68"/>
      <c r="F6" s="70" t="s">
        <v>255</v>
      </c>
      <c r="G6" s="70" t="s">
        <v>250</v>
      </c>
      <c r="H6" s="70" t="s">
        <v>251</v>
      </c>
      <c r="I6" s="70" t="s">
        <v>252</v>
      </c>
      <c r="J6" s="74"/>
      <c r="K6" s="74" t="s">
        <v>1498</v>
      </c>
      <c r="L6" s="74" t="s">
        <v>2108</v>
      </c>
      <c r="M6" s="74" t="s">
        <v>1800</v>
      </c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12.75">
      <c r="A7" s="156">
        <v>1</v>
      </c>
      <c r="B7" s="176" t="s">
        <v>1234</v>
      </c>
      <c r="C7" s="156" t="s">
        <v>1235</v>
      </c>
      <c r="D7" s="157">
        <v>77072</v>
      </c>
      <c r="E7" s="156" t="s">
        <v>1244</v>
      </c>
      <c r="F7" s="210" t="s">
        <v>1236</v>
      </c>
      <c r="G7" s="156" t="s">
        <v>1237</v>
      </c>
      <c r="H7" s="211">
        <v>1000</v>
      </c>
      <c r="I7" s="212" t="s">
        <v>2128</v>
      </c>
      <c r="J7" s="213">
        <v>5115</v>
      </c>
      <c r="K7" s="203"/>
      <c r="L7" s="203"/>
      <c r="M7" s="203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6">
      <c r="A8" s="50">
        <v>1</v>
      </c>
      <c r="B8" s="128" t="s">
        <v>1683</v>
      </c>
      <c r="C8" s="128" t="s">
        <v>1684</v>
      </c>
      <c r="D8" s="214" t="s">
        <v>1685</v>
      </c>
      <c r="E8" s="49" t="s">
        <v>1244</v>
      </c>
      <c r="F8" s="163" t="s">
        <v>1717</v>
      </c>
      <c r="G8" s="49"/>
      <c r="H8" s="215">
        <v>94381</v>
      </c>
      <c r="I8" s="215">
        <v>17223</v>
      </c>
      <c r="J8" s="126">
        <v>1067505.425</v>
      </c>
      <c r="K8" s="125">
        <v>118267</v>
      </c>
      <c r="L8" s="125">
        <v>119568</v>
      </c>
      <c r="M8" s="125">
        <v>121469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2.5">
      <c r="A9" s="216">
        <v>1</v>
      </c>
      <c r="B9" s="142" t="s">
        <v>1238</v>
      </c>
      <c r="C9" s="183" t="s">
        <v>1239</v>
      </c>
      <c r="D9" s="217" t="s">
        <v>1240</v>
      </c>
      <c r="E9" s="216"/>
      <c r="F9" s="183" t="s">
        <v>1241</v>
      </c>
      <c r="G9" s="216"/>
      <c r="H9" s="124">
        <v>564</v>
      </c>
      <c r="I9" s="124">
        <v>112</v>
      </c>
      <c r="J9" s="126">
        <v>1175.0192</v>
      </c>
      <c r="K9" s="125">
        <v>1144</v>
      </c>
      <c r="L9" s="125">
        <v>1144</v>
      </c>
      <c r="M9" s="125">
        <v>1241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50">
        <v>1</v>
      </c>
      <c r="B10" s="128" t="s">
        <v>1242</v>
      </c>
      <c r="C10" s="128" t="s">
        <v>1239</v>
      </c>
      <c r="D10" s="128" t="s">
        <v>1243</v>
      </c>
      <c r="E10" s="49" t="s">
        <v>1244</v>
      </c>
      <c r="F10" s="128" t="s">
        <v>1245</v>
      </c>
      <c r="G10" s="49"/>
      <c r="H10" s="124">
        <v>357</v>
      </c>
      <c r="I10" s="124">
        <v>53</v>
      </c>
      <c r="J10" s="126">
        <v>1572.2694</v>
      </c>
      <c r="K10" s="125">
        <v>996</v>
      </c>
      <c r="L10" s="125">
        <v>996</v>
      </c>
      <c r="M10" s="125">
        <v>1055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49">
        <v>1</v>
      </c>
      <c r="B11" s="128" t="s">
        <v>1518</v>
      </c>
      <c r="C11" s="128" t="s">
        <v>1239</v>
      </c>
      <c r="D11" s="128">
        <v>314175</v>
      </c>
      <c r="E11" s="49" t="s">
        <v>1244</v>
      </c>
      <c r="F11" s="128" t="s">
        <v>1246</v>
      </c>
      <c r="G11" s="49"/>
      <c r="H11" s="124">
        <v>53</v>
      </c>
      <c r="I11" s="124">
        <v>11</v>
      </c>
      <c r="J11" s="126">
        <v>56.9064</v>
      </c>
      <c r="K11" s="125">
        <v>733</v>
      </c>
      <c r="L11" s="125">
        <v>733</v>
      </c>
      <c r="M11" s="125">
        <v>795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2.5">
      <c r="A12" s="49">
        <v>1</v>
      </c>
      <c r="B12" s="163" t="s">
        <v>1912</v>
      </c>
      <c r="C12" s="128" t="s">
        <v>1239</v>
      </c>
      <c r="D12" s="128">
        <v>314296</v>
      </c>
      <c r="E12" s="49" t="s">
        <v>1244</v>
      </c>
      <c r="F12" s="128" t="s">
        <v>1247</v>
      </c>
      <c r="G12" s="49"/>
      <c r="H12" s="124">
        <v>121</v>
      </c>
      <c r="I12" s="124">
        <v>24</v>
      </c>
      <c r="J12" s="126">
        <v>2309.7619</v>
      </c>
      <c r="K12" s="125">
        <v>801</v>
      </c>
      <c r="L12" s="125">
        <v>801</v>
      </c>
      <c r="M12" s="125">
        <v>869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49">
        <v>1</v>
      </c>
      <c r="B13" s="128" t="s">
        <v>1248</v>
      </c>
      <c r="C13" s="128" t="s">
        <v>1239</v>
      </c>
      <c r="D13" s="128">
        <v>314174</v>
      </c>
      <c r="E13" s="49" t="s">
        <v>1244</v>
      </c>
      <c r="F13" s="128" t="s">
        <v>1249</v>
      </c>
      <c r="G13" s="49"/>
      <c r="H13" s="124">
        <v>86</v>
      </c>
      <c r="I13" s="124">
        <v>15</v>
      </c>
      <c r="J13" s="126">
        <v>447.6423</v>
      </c>
      <c r="K13" s="125">
        <v>766</v>
      </c>
      <c r="L13" s="125">
        <v>766</v>
      </c>
      <c r="M13" s="125">
        <v>831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2.5">
      <c r="A14" s="49">
        <v>1</v>
      </c>
      <c r="B14" s="128" t="s">
        <v>1250</v>
      </c>
      <c r="C14" s="128" t="s">
        <v>1266</v>
      </c>
      <c r="D14" s="165" t="s">
        <v>1579</v>
      </c>
      <c r="E14" s="49" t="s">
        <v>1244</v>
      </c>
      <c r="F14" s="128" t="s">
        <v>1267</v>
      </c>
      <c r="G14" s="49"/>
      <c r="H14" s="124">
        <v>568</v>
      </c>
      <c r="I14" s="124">
        <v>108</v>
      </c>
      <c r="J14" s="167">
        <v>957.3859</v>
      </c>
      <c r="K14" s="125">
        <v>568</v>
      </c>
      <c r="L14" s="125">
        <v>568</v>
      </c>
      <c r="M14" s="125">
        <v>574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2.5">
      <c r="A15" s="50">
        <v>1</v>
      </c>
      <c r="B15" s="128" t="s">
        <v>1268</v>
      </c>
      <c r="C15" s="163" t="s">
        <v>96</v>
      </c>
      <c r="D15" s="128" t="s">
        <v>1269</v>
      </c>
      <c r="E15" s="49" t="s">
        <v>1244</v>
      </c>
      <c r="F15" s="128" t="s">
        <v>1270</v>
      </c>
      <c r="G15" s="49"/>
      <c r="H15" s="124">
        <v>473</v>
      </c>
      <c r="I15" s="124">
        <v>92</v>
      </c>
      <c r="J15" s="167">
        <v>504.892</v>
      </c>
      <c r="K15" s="125">
        <v>473</v>
      </c>
      <c r="L15" s="125">
        <v>473</v>
      </c>
      <c r="M15" s="125">
        <v>473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6.5">
      <c r="A16" s="49">
        <v>1</v>
      </c>
      <c r="B16" s="128" t="s">
        <v>1525</v>
      </c>
      <c r="C16" s="111" t="s">
        <v>1940</v>
      </c>
      <c r="D16" s="128" t="s">
        <v>1271</v>
      </c>
      <c r="E16" s="49" t="s">
        <v>1244</v>
      </c>
      <c r="F16" s="128" t="s">
        <v>1272</v>
      </c>
      <c r="G16" s="49"/>
      <c r="H16" s="124">
        <v>207</v>
      </c>
      <c r="I16" s="124">
        <v>32</v>
      </c>
      <c r="J16" s="167">
        <v>505.85</v>
      </c>
      <c r="K16" s="125">
        <v>207</v>
      </c>
      <c r="L16" s="125">
        <v>207</v>
      </c>
      <c r="M16" s="125">
        <v>207</v>
      </c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49">
        <v>1</v>
      </c>
      <c r="B17" s="128" t="s">
        <v>1273</v>
      </c>
      <c r="C17" s="128" t="s">
        <v>1005</v>
      </c>
      <c r="D17" s="128"/>
      <c r="E17" s="49" t="s">
        <v>1244</v>
      </c>
      <c r="F17" s="128" t="s">
        <v>1274</v>
      </c>
      <c r="G17" s="49"/>
      <c r="H17" s="124">
        <v>500</v>
      </c>
      <c r="I17" s="124">
        <v>94</v>
      </c>
      <c r="J17" s="167">
        <v>187.31</v>
      </c>
      <c r="K17" s="125">
        <v>500</v>
      </c>
      <c r="L17" s="125">
        <v>500</v>
      </c>
      <c r="M17" s="125">
        <v>515</v>
      </c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49">
        <v>1</v>
      </c>
      <c r="B18" s="128" t="s">
        <v>638</v>
      </c>
      <c r="C18" s="128" t="s">
        <v>1275</v>
      </c>
      <c r="D18" s="128">
        <v>582.554</v>
      </c>
      <c r="E18" s="49" t="s">
        <v>1244</v>
      </c>
      <c r="F18" s="128" t="s">
        <v>1276</v>
      </c>
      <c r="G18" s="49"/>
      <c r="H18" s="124">
        <v>108</v>
      </c>
      <c r="I18" s="124">
        <v>21</v>
      </c>
      <c r="J18" s="167">
        <v>36.1785</v>
      </c>
      <c r="K18" s="125">
        <v>131</v>
      </c>
      <c r="L18" s="125">
        <v>131</v>
      </c>
      <c r="M18" s="125">
        <v>131</v>
      </c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49">
        <v>1</v>
      </c>
      <c r="B19" s="161" t="s">
        <v>1277</v>
      </c>
      <c r="C19" s="128" t="s">
        <v>1005</v>
      </c>
      <c r="D19" s="128" t="s">
        <v>1278</v>
      </c>
      <c r="E19" s="49" t="s">
        <v>1244</v>
      </c>
      <c r="F19" s="128" t="s">
        <v>1279</v>
      </c>
      <c r="G19" s="49"/>
      <c r="H19" s="124">
        <v>194</v>
      </c>
      <c r="I19" s="124">
        <v>31</v>
      </c>
      <c r="J19" s="126">
        <v>41.2558</v>
      </c>
      <c r="K19" s="125">
        <v>194</v>
      </c>
      <c r="L19" s="125">
        <v>194</v>
      </c>
      <c r="M19" s="125">
        <v>200</v>
      </c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49">
        <v>1</v>
      </c>
      <c r="B20" s="128" t="s">
        <v>1286</v>
      </c>
      <c r="C20" s="128" t="s">
        <v>1005</v>
      </c>
      <c r="D20" s="128">
        <v>582.747</v>
      </c>
      <c r="E20" s="49" t="s">
        <v>1244</v>
      </c>
      <c r="F20" s="128" t="s">
        <v>1287</v>
      </c>
      <c r="G20" s="49"/>
      <c r="H20" s="124">
        <v>252</v>
      </c>
      <c r="I20" s="124">
        <v>45</v>
      </c>
      <c r="J20" s="126">
        <v>649.1428</v>
      </c>
      <c r="K20" s="125">
        <v>252</v>
      </c>
      <c r="L20" s="125">
        <v>252</v>
      </c>
      <c r="M20" s="125">
        <v>259</v>
      </c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49">
        <v>1</v>
      </c>
      <c r="B21" s="128" t="s">
        <v>1483</v>
      </c>
      <c r="C21" s="128" t="s">
        <v>1235</v>
      </c>
      <c r="D21" s="49"/>
      <c r="E21" s="49" t="s">
        <v>1244</v>
      </c>
      <c r="F21" s="128" t="s">
        <v>1484</v>
      </c>
      <c r="G21" s="49"/>
      <c r="H21" s="124">
        <v>273</v>
      </c>
      <c r="I21" s="124">
        <v>119</v>
      </c>
      <c r="J21" s="126">
        <v>229.2928</v>
      </c>
      <c r="K21" s="125">
        <v>273</v>
      </c>
      <c r="L21" s="125">
        <v>273</v>
      </c>
      <c r="M21" s="125">
        <v>273</v>
      </c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50">
        <v>1</v>
      </c>
      <c r="B22" s="128" t="s">
        <v>1577</v>
      </c>
      <c r="C22" s="128" t="s">
        <v>1578</v>
      </c>
      <c r="D22" s="49"/>
      <c r="E22" s="49" t="s">
        <v>1244</v>
      </c>
      <c r="F22" s="196" t="s">
        <v>1718</v>
      </c>
      <c r="G22" s="49"/>
      <c r="H22" s="124">
        <v>172</v>
      </c>
      <c r="I22" s="124">
        <v>31</v>
      </c>
      <c r="J22" s="126">
        <v>586.775</v>
      </c>
      <c r="K22" s="125">
        <v>172</v>
      </c>
      <c r="L22" s="125">
        <v>172</v>
      </c>
      <c r="M22" s="125">
        <v>176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49">
        <v>1</v>
      </c>
      <c r="B23" s="128" t="s">
        <v>2131</v>
      </c>
      <c r="C23" s="128" t="s">
        <v>1005</v>
      </c>
      <c r="D23" s="49"/>
      <c r="E23" s="49" t="s">
        <v>1244</v>
      </c>
      <c r="F23" s="196" t="s">
        <v>1719</v>
      </c>
      <c r="G23" s="49"/>
      <c r="H23" s="124">
        <v>1235</v>
      </c>
      <c r="I23" s="124">
        <v>251</v>
      </c>
      <c r="J23" s="126">
        <v>483.7</v>
      </c>
      <c r="K23" s="125">
        <v>1235</v>
      </c>
      <c r="L23" s="125">
        <v>1235</v>
      </c>
      <c r="M23" s="125">
        <v>1271</v>
      </c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7.75">
      <c r="A24" s="49">
        <v>1</v>
      </c>
      <c r="B24" s="163" t="s">
        <v>231</v>
      </c>
      <c r="C24" s="128" t="s">
        <v>20</v>
      </c>
      <c r="D24" s="49">
        <v>618535</v>
      </c>
      <c r="E24" s="49" t="s">
        <v>1244</v>
      </c>
      <c r="F24" s="128" t="s">
        <v>28</v>
      </c>
      <c r="G24" s="49"/>
      <c r="H24" s="124">
        <v>189</v>
      </c>
      <c r="I24" s="124">
        <v>31</v>
      </c>
      <c r="J24" s="126">
        <v>183.9912</v>
      </c>
      <c r="K24" s="125"/>
      <c r="L24" s="125">
        <v>189</v>
      </c>
      <c r="M24" s="125">
        <v>189</v>
      </c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2">
        <v>1</v>
      </c>
      <c r="B25" s="243" t="s">
        <v>1379</v>
      </c>
      <c r="C25" s="244" t="s">
        <v>1239</v>
      </c>
      <c r="D25" s="242"/>
      <c r="E25" s="242" t="s">
        <v>1244</v>
      </c>
      <c r="F25" s="248" t="s">
        <v>1378</v>
      </c>
      <c r="G25" s="242"/>
      <c r="H25" s="245">
        <v>466</v>
      </c>
      <c r="I25" s="245">
        <v>62</v>
      </c>
      <c r="J25" s="246">
        <v>1251.4464</v>
      </c>
      <c r="K25" s="247"/>
      <c r="L25" s="247"/>
      <c r="M25" s="247">
        <v>466</v>
      </c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2">
        <v>1</v>
      </c>
      <c r="B26" s="243" t="s">
        <v>1166</v>
      </c>
      <c r="C26" s="244" t="s">
        <v>20</v>
      </c>
      <c r="D26" s="242"/>
      <c r="E26" s="242" t="s">
        <v>1244</v>
      </c>
      <c r="F26" s="248" t="s">
        <v>1395</v>
      </c>
      <c r="G26" s="242"/>
      <c r="H26" s="245">
        <v>267</v>
      </c>
      <c r="I26" s="245">
        <v>91</v>
      </c>
      <c r="J26" s="246">
        <v>106.843</v>
      </c>
      <c r="K26" s="247"/>
      <c r="L26" s="247"/>
      <c r="M26" s="247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45">
      <c r="A27" s="242">
        <v>1</v>
      </c>
      <c r="B27" s="243" t="s">
        <v>114</v>
      </c>
      <c r="C27" s="387" t="s">
        <v>1260</v>
      </c>
      <c r="D27" s="242"/>
      <c r="E27" s="242" t="s">
        <v>1244</v>
      </c>
      <c r="F27" s="248" t="s">
        <v>1261</v>
      </c>
      <c r="G27" s="242"/>
      <c r="H27" s="245">
        <v>512</v>
      </c>
      <c r="I27" s="245">
        <v>100</v>
      </c>
      <c r="J27" s="246">
        <v>120.5847</v>
      </c>
      <c r="K27" s="247"/>
      <c r="L27" s="247"/>
      <c r="M27" s="247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69"/>
      <c r="B28" s="185"/>
      <c r="C28" s="169"/>
      <c r="D28" s="169"/>
      <c r="E28" s="169"/>
      <c r="F28" s="169"/>
      <c r="G28" s="169"/>
      <c r="H28" s="155"/>
      <c r="I28" s="155"/>
      <c r="J28" s="173"/>
      <c r="K28" s="172"/>
      <c r="L28" s="172"/>
      <c r="M28" s="17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37">
        <f>SUM(A7:A28)</f>
        <v>21</v>
      </c>
      <c r="B29" s="38"/>
      <c r="C29" s="38"/>
      <c r="D29" s="38"/>
      <c r="E29" s="38"/>
      <c r="F29" s="38"/>
      <c r="G29" s="38"/>
      <c r="H29" s="39">
        <f aca="true" t="shared" si="0" ref="H29:M29">SUM(H7:H28)</f>
        <v>101978</v>
      </c>
      <c r="I29" s="39">
        <f t="shared" si="0"/>
        <v>18546</v>
      </c>
      <c r="J29" s="35">
        <f t="shared" si="0"/>
        <v>1084026.6723000002</v>
      </c>
      <c r="K29" s="39">
        <f t="shared" si="0"/>
        <v>126712</v>
      </c>
      <c r="L29" s="39">
        <f t="shared" si="0"/>
        <v>128202</v>
      </c>
      <c r="M29" s="39">
        <f t="shared" si="0"/>
        <v>130994</v>
      </c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3"/>
      <c r="C30" s="1"/>
      <c r="D30" s="1"/>
      <c r="E30" s="1"/>
      <c r="F30" s="1"/>
      <c r="G30" s="1"/>
      <c r="H30" s="1"/>
      <c r="I30" s="1"/>
      <c r="J30" s="11"/>
      <c r="K30" s="11"/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81" t="s">
        <v>726</v>
      </c>
      <c r="B31" s="6"/>
      <c r="C31" s="1"/>
      <c r="D31" s="1"/>
      <c r="E31" s="1"/>
      <c r="F31" s="1"/>
      <c r="G31" s="1"/>
      <c r="H31" s="1"/>
      <c r="I31" s="1"/>
      <c r="J31" s="11"/>
      <c r="K31" s="11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6" t="s">
        <v>1235</v>
      </c>
      <c r="C32" s="1"/>
      <c r="D32" s="20"/>
      <c r="E32" s="1"/>
      <c r="F32" s="1"/>
      <c r="G32" s="1"/>
      <c r="H32" s="1"/>
      <c r="I32" s="1"/>
      <c r="J32" s="11"/>
      <c r="K32" s="118">
        <v>29877</v>
      </c>
      <c r="L32" s="118">
        <v>29877</v>
      </c>
      <c r="M32" s="118">
        <v>29877</v>
      </c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6" t="s">
        <v>1499</v>
      </c>
      <c r="C33" s="1"/>
      <c r="D33" s="20"/>
      <c r="E33" s="1"/>
      <c r="F33" s="1"/>
      <c r="G33" s="1"/>
      <c r="H33" s="1"/>
      <c r="I33" s="1"/>
      <c r="J33" s="11"/>
      <c r="K33" s="118">
        <v>30681</v>
      </c>
      <c r="L33" s="118">
        <v>30681</v>
      </c>
      <c r="M33" s="118">
        <v>32529</v>
      </c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6" t="s">
        <v>1005</v>
      </c>
      <c r="C34" s="1"/>
      <c r="D34" s="20"/>
      <c r="E34" s="1"/>
      <c r="F34" s="1"/>
      <c r="G34" s="1"/>
      <c r="H34" s="1"/>
      <c r="I34" s="1"/>
      <c r="J34" s="11"/>
      <c r="K34" s="118">
        <v>1794</v>
      </c>
      <c r="L34" s="118">
        <v>1794</v>
      </c>
      <c r="M34" s="118">
        <v>1847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6" t="s">
        <v>1500</v>
      </c>
      <c r="C35" s="1"/>
      <c r="D35" s="20"/>
      <c r="E35" s="1"/>
      <c r="F35" s="1"/>
      <c r="G35" s="1"/>
      <c r="H35" s="1"/>
      <c r="I35" s="1"/>
      <c r="J35" s="11"/>
      <c r="K35" s="118">
        <v>55915</v>
      </c>
      <c r="L35" s="118">
        <v>57216</v>
      </c>
      <c r="M35" s="118">
        <v>57216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6"/>
      <c r="C36" s="1"/>
      <c r="D36" s="20"/>
      <c r="E36" s="1"/>
      <c r="F36" s="1"/>
      <c r="G36" s="1"/>
      <c r="H36" s="1"/>
      <c r="I36" s="1"/>
      <c r="J36" s="11"/>
      <c r="K36" s="119">
        <f>SUM(K32:K35)</f>
        <v>118267</v>
      </c>
      <c r="L36" s="119">
        <f>SUM(L32:L35)</f>
        <v>119568</v>
      </c>
      <c r="M36" s="119">
        <f>SUM(M32:M35)</f>
        <v>121469</v>
      </c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57"/>
      <c r="B37" s="6" t="s">
        <v>728</v>
      </c>
      <c r="C37" s="1"/>
      <c r="D37" s="20"/>
      <c r="E37" s="1"/>
      <c r="F37" s="1"/>
      <c r="G37" s="1"/>
      <c r="H37" s="1"/>
      <c r="I37" s="1"/>
      <c r="J37" s="11"/>
      <c r="K37" s="118"/>
      <c r="L37" s="118"/>
      <c r="M37" s="118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57"/>
      <c r="B38" s="6" t="s">
        <v>729</v>
      </c>
      <c r="C38" s="1"/>
      <c r="D38" s="20"/>
      <c r="E38" s="1"/>
      <c r="F38" s="1"/>
      <c r="G38" s="1"/>
      <c r="H38" s="1"/>
      <c r="I38" s="1"/>
      <c r="J38" s="11"/>
      <c r="K38" s="118"/>
      <c r="L38" s="118"/>
      <c r="M38" s="118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57"/>
      <c r="B39" s="6" t="s">
        <v>730</v>
      </c>
      <c r="C39" s="1"/>
      <c r="D39" s="20"/>
      <c r="E39" s="1"/>
      <c r="F39" s="1"/>
      <c r="G39" s="1"/>
      <c r="H39" s="1"/>
      <c r="I39" s="1"/>
      <c r="J39" s="11"/>
      <c r="K39" s="118"/>
      <c r="L39" s="118"/>
      <c r="M39" s="118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57"/>
      <c r="B40" s="6"/>
      <c r="C40" s="6" t="s">
        <v>1235</v>
      </c>
      <c r="D40" s="20"/>
      <c r="E40" s="1"/>
      <c r="F40" s="1"/>
      <c r="G40" s="1"/>
      <c r="H40" s="1"/>
      <c r="I40" s="1"/>
      <c r="J40" s="11"/>
      <c r="K40" s="118"/>
      <c r="L40" s="118"/>
      <c r="M40" s="118">
        <v>35</v>
      </c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57"/>
      <c r="B41" s="6"/>
      <c r="C41" s="6" t="s">
        <v>1005</v>
      </c>
      <c r="D41" s="20"/>
      <c r="E41" s="1"/>
      <c r="F41" s="1"/>
      <c r="G41" s="1"/>
      <c r="H41" s="1"/>
      <c r="I41" s="1"/>
      <c r="J41" s="11"/>
      <c r="K41" s="118"/>
      <c r="L41" s="118"/>
      <c r="M41" s="118">
        <v>141</v>
      </c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51"/>
      <c r="E42" s="1"/>
      <c r="F42" s="1"/>
      <c r="G42" s="1"/>
      <c r="H42" s="1"/>
      <c r="I42" s="1"/>
      <c r="J42" s="11"/>
      <c r="K42" s="119"/>
      <c r="L42" s="119"/>
      <c r="M42" s="119">
        <f>SUM(M40:M41)</f>
        <v>176</v>
      </c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6" t="s">
        <v>1554</v>
      </c>
      <c r="B43" s="6"/>
      <c r="C43" s="1"/>
      <c r="D43" s="20"/>
      <c r="E43" s="1"/>
      <c r="F43" s="1"/>
      <c r="G43" s="1"/>
      <c r="H43" s="1"/>
      <c r="I43" s="1"/>
      <c r="J43" s="11"/>
      <c r="K43" s="11"/>
      <c r="L43" s="2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20" t="s">
        <v>1501</v>
      </c>
      <c r="C44" s="120" t="s">
        <v>1502</v>
      </c>
      <c r="D44" s="20"/>
      <c r="E44" s="1"/>
      <c r="F44" s="1"/>
      <c r="G44" s="1"/>
      <c r="H44" s="1"/>
      <c r="I44" s="1"/>
      <c r="J44" s="11"/>
      <c r="K44" s="118">
        <v>5930</v>
      </c>
      <c r="L44" s="118">
        <v>5930</v>
      </c>
      <c r="M44" s="20">
        <v>5963</v>
      </c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20" t="s">
        <v>1501</v>
      </c>
      <c r="C45" s="120" t="s">
        <v>1503</v>
      </c>
      <c r="D45" s="20"/>
      <c r="E45" s="1"/>
      <c r="F45" s="1"/>
      <c r="G45" s="1"/>
      <c r="H45" s="1"/>
      <c r="I45" s="1"/>
      <c r="J45" s="11"/>
      <c r="K45" s="118">
        <v>810</v>
      </c>
      <c r="L45" s="118">
        <v>810</v>
      </c>
      <c r="M45" s="20">
        <v>810</v>
      </c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6"/>
      <c r="C46" s="1"/>
      <c r="D46" s="51"/>
      <c r="E46" s="1"/>
      <c r="F46" s="1"/>
      <c r="G46" s="1"/>
      <c r="H46" s="1"/>
      <c r="I46" s="1"/>
      <c r="J46" s="11"/>
      <c r="K46" s="119">
        <f>SUM(K44:K45)</f>
        <v>6740</v>
      </c>
      <c r="L46" s="119">
        <f>SUM(L44:L45)</f>
        <v>6740</v>
      </c>
      <c r="M46" s="51">
        <f>SUM(M44:M45)</f>
        <v>6773</v>
      </c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51"/>
      <c r="E47" s="1"/>
      <c r="F47" s="1"/>
      <c r="G47" s="1"/>
      <c r="H47" s="1"/>
      <c r="I47" s="1"/>
      <c r="J47" s="1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 t="s">
        <v>1528</v>
      </c>
      <c r="C48" s="1"/>
      <c r="D48" s="1"/>
      <c r="E48" s="1"/>
      <c r="F48" s="1"/>
      <c r="G48" s="1"/>
      <c r="H48" s="1"/>
      <c r="I48" s="1"/>
      <c r="J48" s="11"/>
      <c r="K48" s="119">
        <f>K46+K29</f>
        <v>133452</v>
      </c>
      <c r="L48" s="119">
        <f>L46+L29</f>
        <v>134942</v>
      </c>
      <c r="M48" s="119">
        <f>M46+M29</f>
        <v>137767</v>
      </c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6"/>
      <c r="C49" s="1"/>
      <c r="D49" s="1"/>
      <c r="E49" s="1"/>
      <c r="F49" s="1"/>
      <c r="G49" s="1"/>
      <c r="H49" s="1"/>
      <c r="I49" s="1"/>
      <c r="J49" s="11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E50" s="1"/>
      <c r="F50" s="1"/>
      <c r="G50" s="1"/>
      <c r="H50" s="1"/>
      <c r="I50" s="1"/>
      <c r="J50" s="11"/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E51" s="1"/>
      <c r="F51" s="1"/>
      <c r="G51" s="1"/>
      <c r="H51" s="1"/>
      <c r="I51" s="1"/>
      <c r="J51" s="11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367" customFormat="1" ht="9">
      <c r="A52" s="365" t="s">
        <v>112</v>
      </c>
      <c r="B52" s="365"/>
      <c r="C52" s="365"/>
      <c r="D52" s="365"/>
      <c r="E52" s="365"/>
      <c r="F52" s="365"/>
      <c r="G52" s="365"/>
      <c r="H52" s="365"/>
      <c r="I52" s="365"/>
      <c r="J52" s="366"/>
      <c r="K52" s="366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</row>
    <row r="53" spans="1:23" s="367" customFormat="1" ht="9">
      <c r="A53" s="365"/>
      <c r="B53" s="365"/>
      <c r="C53" s="365"/>
      <c r="D53" s="365"/>
      <c r="E53" s="365"/>
      <c r="F53" s="365"/>
      <c r="G53" s="365"/>
      <c r="H53" s="365"/>
      <c r="I53" s="365"/>
      <c r="J53" s="366"/>
      <c r="K53" s="366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</row>
    <row r="54" spans="1:23" s="367" customFormat="1" ht="27">
      <c r="A54" s="365"/>
      <c r="B54" s="321" t="s">
        <v>114</v>
      </c>
      <c r="C54" s="321" t="s">
        <v>113</v>
      </c>
      <c r="D54" s="365"/>
      <c r="F54" s="368" t="s">
        <v>115</v>
      </c>
      <c r="G54" s="365"/>
      <c r="H54" s="365">
        <v>514</v>
      </c>
      <c r="I54" s="365">
        <v>100</v>
      </c>
      <c r="J54" s="366">
        <v>120.5847</v>
      </c>
      <c r="K54" s="366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1"/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1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1"/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1"/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1"/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1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1"/>
      <c r="K62" s="1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1"/>
      <c r="K63" s="1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1"/>
      <c r="K64" s="1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1"/>
      <c r="K65" s="1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1"/>
      <c r="K66" s="1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1"/>
      <c r="K67" s="1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1"/>
      <c r="K68" s="1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1"/>
      <c r="K69" s="1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1"/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1"/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1"/>
      <c r="K72" s="1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1"/>
      <c r="K73" s="1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1"/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1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03"/>
      <c r="C76" s="1"/>
      <c r="D76" s="1"/>
      <c r="E76" s="1"/>
      <c r="F76" s="1"/>
      <c r="G76" s="1"/>
      <c r="H76" s="1"/>
      <c r="I76" s="1"/>
      <c r="J76" s="11"/>
      <c r="K76" s="1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05"/>
      <c r="G77" s="1"/>
      <c r="H77" s="1"/>
      <c r="I77" s="1"/>
      <c r="J77" s="11"/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05"/>
      <c r="G78" s="1"/>
      <c r="H78" s="1"/>
      <c r="I78" s="1"/>
      <c r="J78" s="11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1"/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1"/>
      <c r="K80" s="1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6"/>
      <c r="C81" s="1"/>
      <c r="D81" s="1"/>
      <c r="E81" s="1"/>
      <c r="F81" s="1"/>
      <c r="G81" s="1"/>
      <c r="H81" s="1"/>
      <c r="I81" s="1"/>
      <c r="J81" s="11"/>
      <c r="K81" s="1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13"/>
      <c r="K82" s="13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13"/>
      <c r="K83" s="13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13"/>
      <c r="K84" s="13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13"/>
      <c r="K85" s="13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13"/>
      <c r="K86" s="13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13"/>
      <c r="K87" s="13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13"/>
      <c r="K88" s="13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13"/>
      <c r="K89" s="13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13"/>
      <c r="K90" s="13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13"/>
      <c r="K91" s="13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13"/>
      <c r="K92" s="13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13"/>
      <c r="K93" s="13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13"/>
      <c r="K94" s="13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13"/>
      <c r="K95" s="13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13"/>
      <c r="K96" s="13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13"/>
      <c r="K97" s="13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13"/>
      <c r="K98" s="13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13"/>
      <c r="K99" s="13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13"/>
      <c r="K100" s="13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13"/>
      <c r="K101" s="13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13"/>
      <c r="K102" s="13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13"/>
      <c r="K103" s="13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13"/>
      <c r="K104" s="13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13"/>
      <c r="K105" s="13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13"/>
      <c r="K106" s="13"/>
      <c r="L106" s="2"/>
      <c r="M106" s="2"/>
    </row>
  </sheetData>
  <sheetProtection/>
  <mergeCells count="5">
    <mergeCell ref="F5:G5"/>
    <mergeCell ref="A4:L4"/>
    <mergeCell ref="A1:M1"/>
    <mergeCell ref="A2:M2"/>
    <mergeCell ref="A3:M3"/>
  </mergeCells>
  <printOptions gridLines="1"/>
  <pageMargins left="0.35433070866141736" right="0.5511811023622047" top="0.39" bottom="0.58" header="0.3937007874015748" footer="0.35433070866141736"/>
  <pageSetup horizontalDpi="300" verticalDpi="300" orientation="landscape" scale="85" r:id="rId1"/>
  <headerFooter alignWithMargins="0">
    <oddFooter>&amp;C&amp;"Arial,Negrita" ANEXO 2: RESGUARDOS CONSTITUIDOS POR EL INCORA&amp;R&amp;"Times New Roman,Normal"&amp;8&amp;F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R156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23.57421875" style="0" customWidth="1"/>
    <col min="3" max="3" width="15.00390625" style="0" customWidth="1"/>
    <col min="5" max="5" width="14.00390625" style="0" customWidth="1"/>
    <col min="6" max="6" width="13.28125" style="0" customWidth="1"/>
    <col min="7" max="7" width="11.28125" style="0" customWidth="1"/>
    <col min="8" max="8" width="9.00390625" style="0" bestFit="1" customWidth="1"/>
    <col min="9" max="9" width="7.7109375" style="28" customWidth="1"/>
    <col min="10" max="10" width="12.00390625" style="12" customWidth="1"/>
    <col min="11" max="11" width="8.57421875" style="12" customWidth="1"/>
    <col min="12" max="14" width="8.421875" style="0" customWidth="1"/>
    <col min="15" max="16" width="8.421875" style="0" bestFit="1" customWidth="1"/>
  </cols>
  <sheetData>
    <row r="1" spans="1:13" ht="12.75">
      <c r="A1" s="412" t="s">
        <v>241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96" ht="12.75">
      <c r="A2" s="412" t="s">
        <v>1040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6" ht="12.75">
      <c r="A3" s="412" t="s">
        <v>1041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ht="12.75">
      <c r="A4" s="413" t="s">
        <v>1529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</row>
    <row r="5" spans="1:96" ht="12.7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6" s="58" customFormat="1" ht="12.75">
      <c r="A6" s="67" t="s">
        <v>370</v>
      </c>
      <c r="B6" s="54" t="s">
        <v>371</v>
      </c>
      <c r="C6" s="67" t="s">
        <v>246</v>
      </c>
      <c r="D6" s="55" t="s">
        <v>1042</v>
      </c>
      <c r="E6" s="67" t="s">
        <v>248</v>
      </c>
      <c r="F6" s="404" t="s">
        <v>249</v>
      </c>
      <c r="G6" s="405"/>
      <c r="H6" s="404" t="s">
        <v>373</v>
      </c>
      <c r="I6" s="408"/>
      <c r="J6" s="73" t="s">
        <v>1043</v>
      </c>
      <c r="K6" s="73" t="s">
        <v>1553</v>
      </c>
      <c r="L6" s="73" t="s">
        <v>1553</v>
      </c>
      <c r="M6" s="73" t="s">
        <v>1553</v>
      </c>
      <c r="N6" s="73" t="s">
        <v>1553</v>
      </c>
      <c r="O6" s="73" t="s">
        <v>1553</v>
      </c>
      <c r="P6" s="73" t="s">
        <v>1553</v>
      </c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1:96" s="58" customFormat="1" ht="12.75">
      <c r="A7" s="68"/>
      <c r="B7" s="60" t="s">
        <v>254</v>
      </c>
      <c r="C7" s="68"/>
      <c r="D7" s="60"/>
      <c r="E7" s="68"/>
      <c r="F7" s="60" t="s">
        <v>255</v>
      </c>
      <c r="G7" s="70" t="s">
        <v>250</v>
      </c>
      <c r="H7" s="70" t="s">
        <v>251</v>
      </c>
      <c r="I7" s="79" t="s">
        <v>252</v>
      </c>
      <c r="J7" s="74" t="s">
        <v>1976</v>
      </c>
      <c r="K7" s="74" t="s">
        <v>1498</v>
      </c>
      <c r="L7" s="74" t="s">
        <v>2108</v>
      </c>
      <c r="M7" s="74" t="s">
        <v>1800</v>
      </c>
      <c r="N7" s="74" t="s">
        <v>120</v>
      </c>
      <c r="O7" s="74" t="s">
        <v>593</v>
      </c>
      <c r="P7" s="74" t="s">
        <v>721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</row>
    <row r="8" spans="1:96" ht="22.5">
      <c r="A8" s="156">
        <v>1</v>
      </c>
      <c r="B8" s="157" t="s">
        <v>1044</v>
      </c>
      <c r="C8" s="158" t="s">
        <v>1821</v>
      </c>
      <c r="D8" s="156">
        <v>260038</v>
      </c>
      <c r="E8" s="157" t="s">
        <v>258</v>
      </c>
      <c r="F8" s="157" t="s">
        <v>1045</v>
      </c>
      <c r="G8" s="156"/>
      <c r="H8" s="203">
        <v>78</v>
      </c>
      <c r="I8" s="159">
        <v>14</v>
      </c>
      <c r="J8" s="160">
        <v>1833</v>
      </c>
      <c r="K8" s="203">
        <v>78</v>
      </c>
      <c r="L8" s="203">
        <v>78</v>
      </c>
      <c r="M8" s="203">
        <v>84</v>
      </c>
      <c r="N8" s="328">
        <v>86</v>
      </c>
      <c r="O8" s="328">
        <v>88</v>
      </c>
      <c r="P8" s="328">
        <v>90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</row>
    <row r="9" spans="1:96" ht="24.75">
      <c r="A9" s="49">
        <v>1</v>
      </c>
      <c r="B9" s="128" t="s">
        <v>1890</v>
      </c>
      <c r="C9" s="163" t="s">
        <v>1821</v>
      </c>
      <c r="D9" s="163" t="s">
        <v>1893</v>
      </c>
      <c r="E9" s="163" t="s">
        <v>1891</v>
      </c>
      <c r="F9" s="111" t="s">
        <v>1892</v>
      </c>
      <c r="G9" s="49"/>
      <c r="H9" s="124">
        <v>74</v>
      </c>
      <c r="I9" s="125">
        <v>17</v>
      </c>
      <c r="J9" s="126">
        <v>303.1693</v>
      </c>
      <c r="K9" s="124">
        <v>230</v>
      </c>
      <c r="L9" s="124">
        <v>230</v>
      </c>
      <c r="M9" s="124">
        <v>247</v>
      </c>
      <c r="N9" s="328">
        <v>253</v>
      </c>
      <c r="O9" s="328">
        <v>258</v>
      </c>
      <c r="P9" s="328">
        <v>264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</row>
    <row r="10" spans="1:96" ht="22.5">
      <c r="A10" s="49">
        <v>1</v>
      </c>
      <c r="B10" s="128" t="s">
        <v>1046</v>
      </c>
      <c r="C10" s="163" t="s">
        <v>1822</v>
      </c>
      <c r="D10" s="49" t="s">
        <v>1047</v>
      </c>
      <c r="E10" s="128" t="s">
        <v>968</v>
      </c>
      <c r="F10" s="163" t="s">
        <v>1958</v>
      </c>
      <c r="G10" s="49" t="s">
        <v>1048</v>
      </c>
      <c r="H10" s="124">
        <v>119</v>
      </c>
      <c r="I10" s="174">
        <v>24</v>
      </c>
      <c r="J10" s="126">
        <v>2500</v>
      </c>
      <c r="K10" s="124">
        <v>120</v>
      </c>
      <c r="L10" s="124">
        <v>120</v>
      </c>
      <c r="M10" s="124">
        <v>129</v>
      </c>
      <c r="N10" s="328">
        <v>132</v>
      </c>
      <c r="O10" s="328">
        <v>135</v>
      </c>
      <c r="P10" s="328">
        <v>138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</row>
    <row r="11" spans="1:96" ht="22.5">
      <c r="A11" s="49">
        <v>1</v>
      </c>
      <c r="B11" s="128" t="s">
        <v>1049</v>
      </c>
      <c r="C11" s="163" t="s">
        <v>1822</v>
      </c>
      <c r="D11" s="163" t="s">
        <v>1894</v>
      </c>
      <c r="E11" s="128" t="s">
        <v>968</v>
      </c>
      <c r="F11" s="111" t="s">
        <v>1895</v>
      </c>
      <c r="G11" s="49" t="s">
        <v>1050</v>
      </c>
      <c r="H11" s="124">
        <v>145</v>
      </c>
      <c r="I11" s="125">
        <v>28</v>
      </c>
      <c r="J11" s="126">
        <v>3680</v>
      </c>
      <c r="K11" s="124">
        <v>145</v>
      </c>
      <c r="L11" s="124">
        <v>145</v>
      </c>
      <c r="M11" s="124">
        <v>155</v>
      </c>
      <c r="N11" s="328">
        <v>159</v>
      </c>
      <c r="O11" s="328">
        <v>162</v>
      </c>
      <c r="P11" s="328">
        <v>166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96" ht="33.75">
      <c r="A12" s="49">
        <v>1</v>
      </c>
      <c r="B12" s="165" t="s">
        <v>1948</v>
      </c>
      <c r="C12" s="163" t="s">
        <v>1949</v>
      </c>
      <c r="D12" s="49" t="s">
        <v>1051</v>
      </c>
      <c r="E12" s="128" t="s">
        <v>968</v>
      </c>
      <c r="F12" s="163" t="s">
        <v>1956</v>
      </c>
      <c r="G12" s="49" t="s">
        <v>1957</v>
      </c>
      <c r="H12" s="124">
        <v>103</v>
      </c>
      <c r="I12" s="125">
        <v>22</v>
      </c>
      <c r="J12" s="126">
        <v>24940</v>
      </c>
      <c r="K12" s="124">
        <v>103</v>
      </c>
      <c r="L12" s="124">
        <v>103</v>
      </c>
      <c r="M12" s="124">
        <v>110</v>
      </c>
      <c r="N12" s="328">
        <v>113</v>
      </c>
      <c r="O12" s="328">
        <v>115</v>
      </c>
      <c r="P12" s="328">
        <v>118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41.25">
      <c r="A13" s="50">
        <v>1</v>
      </c>
      <c r="B13" s="163" t="s">
        <v>1901</v>
      </c>
      <c r="C13" s="111" t="s">
        <v>893</v>
      </c>
      <c r="D13" s="49" t="s">
        <v>1052</v>
      </c>
      <c r="E13" s="111" t="s">
        <v>1902</v>
      </c>
      <c r="F13" s="128" t="s">
        <v>1053</v>
      </c>
      <c r="G13" s="49"/>
      <c r="H13" s="124">
        <v>312</v>
      </c>
      <c r="I13" s="125">
        <v>69</v>
      </c>
      <c r="J13" s="126">
        <v>43980</v>
      </c>
      <c r="K13" s="124">
        <v>312</v>
      </c>
      <c r="L13" s="124">
        <v>312</v>
      </c>
      <c r="M13" s="124">
        <v>336</v>
      </c>
      <c r="N13" s="328">
        <v>344</v>
      </c>
      <c r="O13" s="328">
        <v>352</v>
      </c>
      <c r="P13" s="328">
        <v>360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</row>
    <row r="14" spans="1:96" ht="22.5">
      <c r="A14" s="50">
        <v>1</v>
      </c>
      <c r="B14" s="128" t="s">
        <v>1054</v>
      </c>
      <c r="C14" s="163" t="s">
        <v>1944</v>
      </c>
      <c r="D14" s="163" t="s">
        <v>1946</v>
      </c>
      <c r="E14" s="128" t="s">
        <v>1055</v>
      </c>
      <c r="F14" s="163" t="s">
        <v>1947</v>
      </c>
      <c r="G14" s="49"/>
      <c r="H14" s="124">
        <v>1000</v>
      </c>
      <c r="I14" s="125">
        <v>200</v>
      </c>
      <c r="J14" s="126">
        <v>954480</v>
      </c>
      <c r="K14" s="124">
        <v>1000</v>
      </c>
      <c r="L14" s="124">
        <v>1000</v>
      </c>
      <c r="M14" s="124">
        <v>1074</v>
      </c>
      <c r="N14" s="328">
        <v>1099</v>
      </c>
      <c r="O14" s="328">
        <v>1124</v>
      </c>
      <c r="P14" s="328">
        <v>1150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</row>
    <row r="15" spans="1:96" ht="42">
      <c r="A15" s="50">
        <v>1</v>
      </c>
      <c r="B15" s="128" t="s">
        <v>1056</v>
      </c>
      <c r="C15" s="163" t="s">
        <v>903</v>
      </c>
      <c r="D15" s="49" t="s">
        <v>1057</v>
      </c>
      <c r="E15" s="128" t="s">
        <v>1058</v>
      </c>
      <c r="F15" s="128" t="s">
        <v>1059</v>
      </c>
      <c r="G15" s="49"/>
      <c r="H15" s="124">
        <v>76</v>
      </c>
      <c r="I15" s="125">
        <v>9</v>
      </c>
      <c r="J15" s="126">
        <v>7708</v>
      </c>
      <c r="K15" s="124">
        <v>76</v>
      </c>
      <c r="L15" s="124">
        <v>76</v>
      </c>
      <c r="M15" s="124">
        <v>82</v>
      </c>
      <c r="N15" s="328">
        <v>84</v>
      </c>
      <c r="O15" s="328">
        <v>86</v>
      </c>
      <c r="P15" s="328">
        <v>88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ht="22.5">
      <c r="A16" s="49">
        <v>1</v>
      </c>
      <c r="B16" s="128" t="s">
        <v>1061</v>
      </c>
      <c r="C16" s="49" t="s">
        <v>1062</v>
      </c>
      <c r="D16" s="184" t="s">
        <v>1063</v>
      </c>
      <c r="E16" s="128" t="s">
        <v>1058</v>
      </c>
      <c r="F16" s="163" t="s">
        <v>2143</v>
      </c>
      <c r="G16" s="49"/>
      <c r="H16" s="124">
        <v>191</v>
      </c>
      <c r="I16" s="125">
        <v>37</v>
      </c>
      <c r="J16" s="126">
        <v>22265</v>
      </c>
      <c r="K16" s="124">
        <v>191</v>
      </c>
      <c r="L16" s="124">
        <v>191</v>
      </c>
      <c r="M16" s="124">
        <v>206</v>
      </c>
      <c r="N16" s="328">
        <v>211</v>
      </c>
      <c r="O16" s="328">
        <v>216</v>
      </c>
      <c r="P16" s="328">
        <v>221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ht="12.75">
      <c r="A17" s="49">
        <v>1</v>
      </c>
      <c r="B17" s="128" t="s">
        <v>1943</v>
      </c>
      <c r="C17" s="49" t="s">
        <v>1060</v>
      </c>
      <c r="D17" s="49" t="s">
        <v>1064</v>
      </c>
      <c r="E17" s="128" t="s">
        <v>968</v>
      </c>
      <c r="F17" s="128" t="s">
        <v>1065</v>
      </c>
      <c r="G17" s="49"/>
      <c r="H17" s="124">
        <v>157</v>
      </c>
      <c r="I17" s="125">
        <v>31</v>
      </c>
      <c r="J17" s="126">
        <v>9327</v>
      </c>
      <c r="K17" s="124">
        <v>157</v>
      </c>
      <c r="L17" s="124">
        <v>157</v>
      </c>
      <c r="M17" s="124">
        <v>168</v>
      </c>
      <c r="N17" s="328">
        <v>172</v>
      </c>
      <c r="O17" s="328">
        <v>176</v>
      </c>
      <c r="P17" s="328">
        <v>180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ht="22.5">
      <c r="A18" s="49">
        <v>1</v>
      </c>
      <c r="B18" s="128" t="s">
        <v>1066</v>
      </c>
      <c r="C18" s="49" t="s">
        <v>1067</v>
      </c>
      <c r="D18" s="49">
        <v>373.954</v>
      </c>
      <c r="E18" s="163" t="s">
        <v>1942</v>
      </c>
      <c r="F18" s="128" t="s">
        <v>1068</v>
      </c>
      <c r="G18" s="49"/>
      <c r="H18" s="124">
        <v>105</v>
      </c>
      <c r="I18" s="125">
        <v>21</v>
      </c>
      <c r="J18" s="167">
        <v>702.0028</v>
      </c>
      <c r="K18" s="124">
        <v>105</v>
      </c>
      <c r="L18" s="124">
        <v>105</v>
      </c>
      <c r="M18" s="124">
        <v>113</v>
      </c>
      <c r="N18" s="328">
        <v>116</v>
      </c>
      <c r="O18" s="328">
        <v>119</v>
      </c>
      <c r="P18" s="328">
        <v>122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ht="12.75">
      <c r="A19" s="49">
        <v>1</v>
      </c>
      <c r="B19" s="128" t="s">
        <v>1069</v>
      </c>
      <c r="C19" s="49" t="s">
        <v>1070</v>
      </c>
      <c r="D19" s="49" t="s">
        <v>1071</v>
      </c>
      <c r="E19" s="49"/>
      <c r="F19" s="128" t="s">
        <v>1072</v>
      </c>
      <c r="G19" s="49"/>
      <c r="H19" s="124">
        <v>179</v>
      </c>
      <c r="I19" s="125">
        <v>31</v>
      </c>
      <c r="J19" s="126">
        <v>33500</v>
      </c>
      <c r="K19" s="124">
        <v>179</v>
      </c>
      <c r="L19" s="124">
        <v>179</v>
      </c>
      <c r="M19" s="124">
        <v>192</v>
      </c>
      <c r="N19" s="328">
        <v>196</v>
      </c>
      <c r="O19" s="328">
        <v>201</v>
      </c>
      <c r="P19" s="328">
        <v>205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ht="12.75">
      <c r="A20" s="49">
        <v>1</v>
      </c>
      <c r="B20" s="128" t="s">
        <v>1073</v>
      </c>
      <c r="C20" s="49" t="s">
        <v>1070</v>
      </c>
      <c r="D20" s="49" t="s">
        <v>1074</v>
      </c>
      <c r="E20" s="49"/>
      <c r="F20" s="128" t="s">
        <v>1075</v>
      </c>
      <c r="G20" s="49"/>
      <c r="H20" s="124">
        <v>59</v>
      </c>
      <c r="I20" s="125">
        <v>12</v>
      </c>
      <c r="J20" s="126">
        <v>378.9775</v>
      </c>
      <c r="K20" s="124">
        <v>59</v>
      </c>
      <c r="L20" s="124">
        <v>59</v>
      </c>
      <c r="M20" s="124">
        <v>63</v>
      </c>
      <c r="N20" s="328">
        <v>64</v>
      </c>
      <c r="O20" s="328">
        <v>66</v>
      </c>
      <c r="P20" s="328">
        <v>67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ht="12.75">
      <c r="A21" s="135">
        <v>1</v>
      </c>
      <c r="B21" s="136" t="s">
        <v>1530</v>
      </c>
      <c r="C21" s="135" t="s">
        <v>1070</v>
      </c>
      <c r="D21" s="135" t="s">
        <v>1074</v>
      </c>
      <c r="E21" s="136" t="s">
        <v>1076</v>
      </c>
      <c r="F21" s="136" t="s">
        <v>1077</v>
      </c>
      <c r="G21" s="135"/>
      <c r="H21" s="139">
        <v>37</v>
      </c>
      <c r="I21" s="218">
        <v>6</v>
      </c>
      <c r="J21" s="141">
        <v>478</v>
      </c>
      <c r="K21" s="124">
        <v>37</v>
      </c>
      <c r="L21" s="124">
        <v>37</v>
      </c>
      <c r="M21" s="124">
        <v>40</v>
      </c>
      <c r="N21" s="328">
        <v>41</v>
      </c>
      <c r="O21" s="328">
        <v>42</v>
      </c>
      <c r="P21" s="328">
        <v>43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24" customFormat="1" ht="33.75">
      <c r="A22" s="135">
        <v>1</v>
      </c>
      <c r="B22" s="136" t="s">
        <v>1896</v>
      </c>
      <c r="C22" s="135" t="s">
        <v>1067</v>
      </c>
      <c r="D22" s="135" t="s">
        <v>1078</v>
      </c>
      <c r="E22" s="219" t="s">
        <v>1897</v>
      </c>
      <c r="F22" s="136" t="s">
        <v>1823</v>
      </c>
      <c r="G22" s="135"/>
      <c r="H22" s="139">
        <v>445</v>
      </c>
      <c r="I22" s="218">
        <v>85</v>
      </c>
      <c r="J22" s="141">
        <v>670000</v>
      </c>
      <c r="K22" s="139">
        <v>445</v>
      </c>
      <c r="L22" s="139">
        <v>445</v>
      </c>
      <c r="M22" s="139">
        <v>480</v>
      </c>
      <c r="N22" s="329">
        <v>492</v>
      </c>
      <c r="O22" s="329">
        <v>504</v>
      </c>
      <c r="P22" s="329">
        <v>516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</row>
    <row r="23" spans="1:96" ht="41.25">
      <c r="A23" s="49">
        <v>1</v>
      </c>
      <c r="B23" s="128" t="s">
        <v>1555</v>
      </c>
      <c r="C23" s="49" t="s">
        <v>1062</v>
      </c>
      <c r="D23" s="49" t="s">
        <v>1079</v>
      </c>
      <c r="E23" s="111" t="s">
        <v>1898</v>
      </c>
      <c r="F23" s="128" t="s">
        <v>1824</v>
      </c>
      <c r="G23" s="49"/>
      <c r="H23" s="124">
        <v>117</v>
      </c>
      <c r="I23" s="125">
        <v>19</v>
      </c>
      <c r="J23" s="126">
        <v>9100</v>
      </c>
      <c r="K23" s="124">
        <v>117</v>
      </c>
      <c r="L23" s="124">
        <v>117</v>
      </c>
      <c r="M23" s="124">
        <v>126</v>
      </c>
      <c r="N23" s="328">
        <v>129</v>
      </c>
      <c r="O23" s="328">
        <v>132</v>
      </c>
      <c r="P23" s="328">
        <v>135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ht="24.75">
      <c r="A24" s="49">
        <v>1</v>
      </c>
      <c r="B24" s="128" t="s">
        <v>1080</v>
      </c>
      <c r="C24" s="49" t="s">
        <v>1062</v>
      </c>
      <c r="D24" s="49" t="s">
        <v>1081</v>
      </c>
      <c r="E24" s="111" t="s">
        <v>1900</v>
      </c>
      <c r="F24" s="128" t="s">
        <v>1825</v>
      </c>
      <c r="G24" s="49"/>
      <c r="H24" s="124">
        <v>132</v>
      </c>
      <c r="I24" s="125">
        <v>24</v>
      </c>
      <c r="J24" s="126">
        <v>38750</v>
      </c>
      <c r="K24" s="124">
        <v>132</v>
      </c>
      <c r="L24" s="124">
        <v>132</v>
      </c>
      <c r="M24" s="124">
        <v>142</v>
      </c>
      <c r="N24" s="328">
        <v>145</v>
      </c>
      <c r="O24" s="328">
        <v>149</v>
      </c>
      <c r="P24" s="328">
        <v>153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ht="12.75">
      <c r="A25" s="49">
        <v>1</v>
      </c>
      <c r="B25" s="161" t="s">
        <v>1082</v>
      </c>
      <c r="C25" s="49" t="s">
        <v>1062</v>
      </c>
      <c r="D25" s="49" t="s">
        <v>1083</v>
      </c>
      <c r="E25" s="128" t="s">
        <v>1084</v>
      </c>
      <c r="F25" s="128" t="s">
        <v>1086</v>
      </c>
      <c r="G25" s="49"/>
      <c r="H25" s="124">
        <v>79</v>
      </c>
      <c r="I25" s="125">
        <v>12</v>
      </c>
      <c r="J25" s="126">
        <v>30000</v>
      </c>
      <c r="K25" s="124">
        <v>79</v>
      </c>
      <c r="L25" s="124">
        <v>79</v>
      </c>
      <c r="M25" s="124">
        <v>85</v>
      </c>
      <c r="N25" s="328">
        <v>87</v>
      </c>
      <c r="O25" s="328">
        <v>89</v>
      </c>
      <c r="P25" s="328">
        <v>91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ht="16.5">
      <c r="A26" s="49">
        <v>1</v>
      </c>
      <c r="B26" s="109" t="s">
        <v>1493</v>
      </c>
      <c r="C26" s="49" t="s">
        <v>1495</v>
      </c>
      <c r="D26" s="49"/>
      <c r="E26" s="111" t="s">
        <v>1496</v>
      </c>
      <c r="F26" s="128" t="s">
        <v>1497</v>
      </c>
      <c r="G26" s="49"/>
      <c r="H26" s="124">
        <v>119</v>
      </c>
      <c r="I26" s="125">
        <v>19</v>
      </c>
      <c r="J26" s="126">
        <v>317.6464</v>
      </c>
      <c r="K26" s="124">
        <v>119</v>
      </c>
      <c r="L26" s="124">
        <v>119</v>
      </c>
      <c r="M26" s="124">
        <v>128</v>
      </c>
      <c r="N26" s="328">
        <v>131</v>
      </c>
      <c r="O26" s="328">
        <v>134</v>
      </c>
      <c r="P26" s="328">
        <v>137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ht="16.5">
      <c r="A27" s="242">
        <v>1</v>
      </c>
      <c r="B27" s="280" t="s">
        <v>1873</v>
      </c>
      <c r="C27" s="242" t="s">
        <v>1874</v>
      </c>
      <c r="D27" s="242" t="s">
        <v>50</v>
      </c>
      <c r="E27" s="281" t="s">
        <v>1876</v>
      </c>
      <c r="F27" s="244" t="s">
        <v>49</v>
      </c>
      <c r="G27" s="242"/>
      <c r="H27" s="245">
        <v>44</v>
      </c>
      <c r="I27" s="247">
        <v>9</v>
      </c>
      <c r="J27" s="246">
        <v>8719.276</v>
      </c>
      <c r="K27" s="245"/>
      <c r="L27" s="245"/>
      <c r="M27" s="245"/>
      <c r="N27" s="328">
        <v>44</v>
      </c>
      <c r="O27" s="328">
        <v>44</v>
      </c>
      <c r="P27" s="328">
        <v>45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ht="12.75">
      <c r="A28" s="242">
        <v>1</v>
      </c>
      <c r="B28" s="280" t="s">
        <v>1167</v>
      </c>
      <c r="C28" s="242" t="s">
        <v>1062</v>
      </c>
      <c r="D28" s="242"/>
      <c r="E28" s="281" t="s">
        <v>1396</v>
      </c>
      <c r="F28" s="244" t="s">
        <v>1397</v>
      </c>
      <c r="G28" s="242"/>
      <c r="H28" s="245">
        <v>116</v>
      </c>
      <c r="I28" s="247">
        <v>32</v>
      </c>
      <c r="J28" s="246">
        <v>23367.8081</v>
      </c>
      <c r="K28" s="245"/>
      <c r="L28" s="245"/>
      <c r="M28" s="245"/>
      <c r="N28" s="328"/>
      <c r="O28" s="328">
        <v>116</v>
      </c>
      <c r="P28" s="328">
        <v>119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ht="33">
      <c r="A29" s="242">
        <v>1</v>
      </c>
      <c r="B29" s="352" t="s">
        <v>901</v>
      </c>
      <c r="C29" s="242" t="s">
        <v>1062</v>
      </c>
      <c r="D29" s="242"/>
      <c r="E29" s="281" t="s">
        <v>886</v>
      </c>
      <c r="F29" s="244" t="s">
        <v>902</v>
      </c>
      <c r="G29" s="242"/>
      <c r="H29" s="245">
        <v>290</v>
      </c>
      <c r="I29" s="247">
        <v>53</v>
      </c>
      <c r="J29" s="246">
        <v>5877.5</v>
      </c>
      <c r="K29" s="245"/>
      <c r="L29" s="245"/>
      <c r="M29" s="245"/>
      <c r="N29" s="328"/>
      <c r="O29" s="328"/>
      <c r="P29" s="32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ht="24.75">
      <c r="A30" s="242">
        <v>1</v>
      </c>
      <c r="B30" s="352" t="s">
        <v>1254</v>
      </c>
      <c r="C30" s="242" t="s">
        <v>1062</v>
      </c>
      <c r="D30" s="242"/>
      <c r="E30" s="281" t="s">
        <v>1255</v>
      </c>
      <c r="F30" s="244" t="s">
        <v>1256</v>
      </c>
      <c r="G30" s="242"/>
      <c r="H30" s="245">
        <v>306</v>
      </c>
      <c r="I30" s="247">
        <v>61</v>
      </c>
      <c r="J30" s="246">
        <v>545.1431</v>
      </c>
      <c r="K30" s="245"/>
      <c r="L30" s="245"/>
      <c r="M30" s="245"/>
      <c r="N30" s="328"/>
      <c r="O30" s="328"/>
      <c r="P30" s="328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ht="12.75">
      <c r="A31" s="185"/>
      <c r="B31" s="185"/>
      <c r="C31" s="185"/>
      <c r="D31" s="185"/>
      <c r="E31" s="185"/>
      <c r="F31" s="185"/>
      <c r="G31" s="185"/>
      <c r="H31" s="220"/>
      <c r="I31" s="221"/>
      <c r="J31" s="222"/>
      <c r="K31" s="155"/>
      <c r="L31" s="155"/>
      <c r="M31" s="155"/>
      <c r="N31" s="328"/>
      <c r="O31" s="328"/>
      <c r="P31" s="328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ht="12.75">
      <c r="A32" s="302">
        <f>SUM(A8:A31)</f>
        <v>23</v>
      </c>
      <c r="B32" s="40"/>
      <c r="C32" s="40"/>
      <c r="D32" s="40"/>
      <c r="E32" s="40"/>
      <c r="F32" s="40"/>
      <c r="G32" s="40"/>
      <c r="H32" s="34">
        <f>SUM(H8:H31)</f>
        <v>4283</v>
      </c>
      <c r="I32" s="43">
        <f>SUM(I8:I31)</f>
        <v>835</v>
      </c>
      <c r="J32" s="35">
        <f>SUM(J8:J31)</f>
        <v>1892752.5232</v>
      </c>
      <c r="K32" s="123">
        <f>SUM(K8:K25)</f>
        <v>3565</v>
      </c>
      <c r="L32" s="123">
        <f>SUM(L8:L25)</f>
        <v>3565</v>
      </c>
      <c r="M32" s="123">
        <f>SUM(M8:M25)</f>
        <v>3832</v>
      </c>
      <c r="N32" s="123">
        <f>SUM(N8:N31)</f>
        <v>4098</v>
      </c>
      <c r="O32" s="123">
        <f>SUM(O8:O31)</f>
        <v>4308</v>
      </c>
      <c r="P32" s="123">
        <f>SUM(P8:P31)</f>
        <v>4408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2:96" ht="12.75"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16" s="2" customFormat="1" ht="11.25">
      <c r="A34" s="2" t="s">
        <v>894</v>
      </c>
      <c r="I34" s="122"/>
      <c r="J34" s="13"/>
      <c r="K34" s="13"/>
      <c r="L34" s="1"/>
      <c r="M34" s="1"/>
      <c r="N34" s="1"/>
      <c r="O34" s="1"/>
      <c r="P34" s="1"/>
    </row>
    <row r="35" spans="3:16" s="2" customFormat="1" ht="11.25">
      <c r="C35" s="2" t="s">
        <v>1067</v>
      </c>
      <c r="I35" s="122"/>
      <c r="J35" s="13"/>
      <c r="K35" s="118">
        <v>200</v>
      </c>
      <c r="L35" s="118">
        <v>200</v>
      </c>
      <c r="M35" s="118">
        <v>216</v>
      </c>
      <c r="N35" s="20">
        <v>221</v>
      </c>
      <c r="O35" s="20">
        <v>227</v>
      </c>
      <c r="P35" s="20">
        <v>233</v>
      </c>
    </row>
    <row r="36" spans="3:16" s="2" customFormat="1" ht="11.25">
      <c r="C36" s="2" t="s">
        <v>1822</v>
      </c>
      <c r="I36" s="122"/>
      <c r="J36" s="13"/>
      <c r="K36" s="118">
        <v>800</v>
      </c>
      <c r="L36" s="118">
        <v>800</v>
      </c>
      <c r="M36" s="118">
        <v>858</v>
      </c>
      <c r="N36" s="20">
        <v>878</v>
      </c>
      <c r="O36" s="20">
        <v>897</v>
      </c>
      <c r="P36" s="20">
        <v>917</v>
      </c>
    </row>
    <row r="37" spans="11:96" ht="12.75">
      <c r="K37" s="127">
        <f aca="true" t="shared" si="0" ref="K37:P37">SUM(K35:K36)</f>
        <v>1000</v>
      </c>
      <c r="L37" s="127">
        <f t="shared" si="0"/>
        <v>1000</v>
      </c>
      <c r="M37" s="127">
        <f t="shared" si="0"/>
        <v>1074</v>
      </c>
      <c r="N37" s="127">
        <f t="shared" si="0"/>
        <v>1099</v>
      </c>
      <c r="O37" s="127">
        <f t="shared" si="0"/>
        <v>1124</v>
      </c>
      <c r="P37" s="127">
        <f t="shared" si="0"/>
        <v>1150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ht="12.75">
      <c r="A38" t="s">
        <v>891</v>
      </c>
      <c r="K38" s="127"/>
      <c r="L38" s="127"/>
      <c r="M38" s="127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2:96" ht="12.75"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2.75">
      <c r="A40" s="6" t="s">
        <v>1604</v>
      </c>
      <c r="B40" s="6"/>
      <c r="C40" s="1"/>
      <c r="D40" s="1"/>
      <c r="E40" s="1"/>
      <c r="F40" s="1"/>
      <c r="G40" s="1"/>
      <c r="H40" s="1"/>
      <c r="I40" s="27"/>
      <c r="J40" s="11"/>
      <c r="K40" s="1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12.75">
      <c r="A41" s="1"/>
      <c r="B41" s="6" t="s">
        <v>1605</v>
      </c>
      <c r="C41" s="6" t="s">
        <v>1822</v>
      </c>
      <c r="D41" s="1"/>
      <c r="E41" s="1"/>
      <c r="F41" s="1"/>
      <c r="G41" s="1"/>
      <c r="H41" s="1"/>
      <c r="I41" s="27"/>
      <c r="J41" s="11"/>
      <c r="K41" s="11"/>
      <c r="L41" s="1"/>
      <c r="M41" s="20">
        <v>428</v>
      </c>
      <c r="N41" s="1">
        <v>438</v>
      </c>
      <c r="O41" s="1">
        <v>447</v>
      </c>
      <c r="P41" s="1">
        <v>457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ht="12.75">
      <c r="A42" s="1"/>
      <c r="B42" s="1"/>
      <c r="C42" s="1"/>
      <c r="D42" s="1"/>
      <c r="E42" s="1"/>
      <c r="F42" s="1"/>
      <c r="G42" s="1"/>
      <c r="H42" s="1"/>
      <c r="I42" s="27"/>
      <c r="J42" s="11"/>
      <c r="K42" s="1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</row>
    <row r="43" spans="1:96" ht="12.75">
      <c r="A43" s="1"/>
      <c r="B43" s="1" t="s">
        <v>1531</v>
      </c>
      <c r="C43" s="1"/>
      <c r="D43" s="1"/>
      <c r="E43" s="1"/>
      <c r="F43" s="1"/>
      <c r="G43" s="1"/>
      <c r="H43" s="1"/>
      <c r="I43" s="27"/>
      <c r="J43" s="11"/>
      <c r="K43" s="11"/>
      <c r="L43" s="1"/>
      <c r="M43" s="119">
        <f>M32+M41</f>
        <v>4260</v>
      </c>
      <c r="N43" s="119">
        <f>N32+N41</f>
        <v>4536</v>
      </c>
      <c r="O43" s="119">
        <f>O32+O41</f>
        <v>4755</v>
      </c>
      <c r="P43" s="119">
        <f>P32+P41</f>
        <v>4865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</row>
    <row r="44" spans="1:96" ht="12.75">
      <c r="A44" s="1"/>
      <c r="B44" s="1"/>
      <c r="C44" s="1"/>
      <c r="D44" s="1"/>
      <c r="E44" s="1"/>
      <c r="F44" s="1"/>
      <c r="G44" s="1"/>
      <c r="H44" s="1"/>
      <c r="I44" s="27"/>
      <c r="J44" s="11"/>
      <c r="K44" s="1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2.75">
      <c r="A45" s="1"/>
      <c r="B45" s="1"/>
      <c r="C45" s="1"/>
      <c r="D45" s="1"/>
      <c r="E45" s="1"/>
      <c r="F45" s="1"/>
      <c r="G45" s="1"/>
      <c r="H45" s="1"/>
      <c r="I45" s="27"/>
      <c r="J45" s="11"/>
      <c r="K45" s="1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12.75">
      <c r="A46" s="6" t="s">
        <v>885</v>
      </c>
      <c r="B46" s="1"/>
      <c r="C46" s="1"/>
      <c r="D46" s="1"/>
      <c r="E46" s="1"/>
      <c r="F46" s="1"/>
      <c r="G46" s="1"/>
      <c r="H46" s="1"/>
      <c r="I46" s="27"/>
      <c r="J46" s="11"/>
      <c r="K46" s="1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12.75">
      <c r="A47" s="1"/>
      <c r="B47" s="1"/>
      <c r="C47" s="1"/>
      <c r="D47" s="1"/>
      <c r="E47" s="1"/>
      <c r="F47" s="1"/>
      <c r="G47" s="1"/>
      <c r="H47" s="1"/>
      <c r="I47" s="27"/>
      <c r="J47" s="11"/>
      <c r="K47" s="1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ht="45">
      <c r="A48" s="1"/>
      <c r="B48" t="s">
        <v>336</v>
      </c>
      <c r="C48" s="1" t="s">
        <v>338</v>
      </c>
      <c r="D48" s="103" t="s">
        <v>340</v>
      </c>
      <c r="E48" s="103" t="s">
        <v>339</v>
      </c>
      <c r="F48" s="1"/>
      <c r="G48" s="1"/>
      <c r="H48" s="1">
        <v>306</v>
      </c>
      <c r="I48" s="27">
        <v>61</v>
      </c>
      <c r="J48" s="11"/>
      <c r="K48" s="1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6" ht="12.75">
      <c r="A49" s="1"/>
      <c r="B49" s="1"/>
      <c r="C49" s="1"/>
      <c r="D49" s="1"/>
      <c r="E49" s="1"/>
      <c r="F49" s="1"/>
      <c r="G49" s="1"/>
      <c r="H49" s="1"/>
      <c r="I49" s="27"/>
      <c r="J49" s="11"/>
      <c r="K49" s="1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</row>
    <row r="50" spans="1:96" ht="12.75">
      <c r="A50" s="1"/>
      <c r="B50" s="1"/>
      <c r="C50" s="1"/>
      <c r="D50" s="1"/>
      <c r="E50" s="1"/>
      <c r="F50" s="1"/>
      <c r="G50" s="1"/>
      <c r="H50" s="1"/>
      <c r="I50" s="27"/>
      <c r="J50" s="11"/>
      <c r="K50" s="11"/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</row>
    <row r="51" spans="1:96" ht="12.75">
      <c r="A51" s="1"/>
      <c r="B51" s="1"/>
      <c r="C51" s="1"/>
      <c r="D51" s="1"/>
      <c r="E51" s="1"/>
      <c r="F51" s="1"/>
      <c r="G51" s="1"/>
      <c r="H51" s="1"/>
      <c r="I51" s="27"/>
      <c r="J51" s="11"/>
      <c r="K51" s="11"/>
      <c r="L51" s="1"/>
      <c r="M51" s="1"/>
      <c r="N51" s="1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</row>
    <row r="52" spans="1:96" ht="12.75">
      <c r="A52" s="1"/>
      <c r="B52" s="1"/>
      <c r="C52" s="1"/>
      <c r="D52" s="1"/>
      <c r="E52" s="1"/>
      <c r="F52" s="1"/>
      <c r="G52" s="1"/>
      <c r="H52" s="1"/>
      <c r="I52" s="27"/>
      <c r="J52" s="11"/>
      <c r="K52" s="11"/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</row>
    <row r="53" spans="1:16" ht="12.75">
      <c r="A53" s="7"/>
      <c r="B53" s="7"/>
      <c r="C53" s="7"/>
      <c r="D53" s="7"/>
      <c r="E53" s="7"/>
      <c r="F53" s="7"/>
      <c r="G53" s="7"/>
      <c r="H53" s="7"/>
      <c r="I53" s="29"/>
      <c r="J53" s="19"/>
      <c r="K53" s="19"/>
      <c r="L53" s="7"/>
      <c r="M53" s="7"/>
      <c r="N53" s="7"/>
      <c r="O53" s="7"/>
      <c r="P53" s="7"/>
    </row>
    <row r="54" spans="1:16" ht="12.75">
      <c r="A54" s="7"/>
      <c r="B54" s="7"/>
      <c r="C54" s="7"/>
      <c r="D54" s="7"/>
      <c r="E54" s="7"/>
      <c r="F54" s="7"/>
      <c r="G54" s="7"/>
      <c r="H54" s="7"/>
      <c r="I54" s="29"/>
      <c r="J54" s="19"/>
      <c r="K54" s="19"/>
      <c r="L54" s="7"/>
      <c r="M54" s="7"/>
      <c r="N54" s="7"/>
      <c r="O54" s="7"/>
      <c r="P54" s="7"/>
    </row>
    <row r="55" spans="1:16" ht="12.75">
      <c r="A55" s="7"/>
      <c r="B55" s="7"/>
      <c r="C55" s="7"/>
      <c r="D55" s="7"/>
      <c r="E55" s="7"/>
      <c r="F55" s="7"/>
      <c r="G55" s="7"/>
      <c r="H55" s="7"/>
      <c r="I55" s="29"/>
      <c r="J55" s="19"/>
      <c r="K55" s="19"/>
      <c r="L55" s="7"/>
      <c r="M55" s="7"/>
      <c r="N55" s="7"/>
      <c r="O55" s="7"/>
      <c r="P55" s="7"/>
    </row>
    <row r="56" spans="1:16" ht="12.75">
      <c r="A56" s="1"/>
      <c r="B56" s="1"/>
      <c r="C56" s="1"/>
      <c r="D56" s="1"/>
      <c r="E56" s="1"/>
      <c r="F56" s="1"/>
      <c r="G56" s="1"/>
      <c r="H56" s="1"/>
      <c r="I56" s="27"/>
      <c r="J56" s="11"/>
      <c r="K56" s="11"/>
      <c r="L56" s="1"/>
      <c r="M56" s="1"/>
      <c r="N56" s="7"/>
      <c r="O56" s="7"/>
      <c r="P56" s="7"/>
    </row>
    <row r="57" spans="1:16" ht="12.75">
      <c r="A57" s="1"/>
      <c r="B57" s="1"/>
      <c r="C57" s="1"/>
      <c r="D57" s="1"/>
      <c r="E57" s="1"/>
      <c r="F57" s="1"/>
      <c r="G57" s="1"/>
      <c r="H57" s="1"/>
      <c r="I57" s="27"/>
      <c r="J57" s="11"/>
      <c r="K57" s="11"/>
      <c r="L57" s="1"/>
      <c r="M57" s="1"/>
      <c r="N57" s="7"/>
      <c r="O57" s="7"/>
      <c r="P57" s="7"/>
    </row>
    <row r="58" spans="1:16" ht="12.75">
      <c r="A58" s="1"/>
      <c r="B58" s="103"/>
      <c r="C58" s="1"/>
      <c r="D58" s="1"/>
      <c r="E58" s="1"/>
      <c r="F58" s="1"/>
      <c r="G58" s="1"/>
      <c r="H58" s="1"/>
      <c r="I58" s="27"/>
      <c r="J58" s="11"/>
      <c r="K58" s="11"/>
      <c r="L58" s="1"/>
      <c r="M58" s="1"/>
      <c r="N58" s="7"/>
      <c r="O58" s="7"/>
      <c r="P58" s="7"/>
    </row>
    <row r="59" spans="1:16" ht="12.75">
      <c r="A59" s="1"/>
      <c r="B59" s="1"/>
      <c r="C59" s="1"/>
      <c r="D59" s="1"/>
      <c r="E59" s="1"/>
      <c r="F59" s="105"/>
      <c r="G59" s="1"/>
      <c r="H59" s="1"/>
      <c r="I59" s="27"/>
      <c r="J59" s="11"/>
      <c r="K59" s="11"/>
      <c r="L59" s="1"/>
      <c r="M59" s="1"/>
      <c r="N59" s="7"/>
      <c r="O59" s="7"/>
      <c r="P59" s="7"/>
    </row>
    <row r="60" spans="1:16" ht="12.75">
      <c r="A60" s="1"/>
      <c r="B60" s="1"/>
      <c r="C60" s="1"/>
      <c r="D60" s="1"/>
      <c r="E60" s="1"/>
      <c r="F60" s="105"/>
      <c r="G60" s="1"/>
      <c r="H60" s="1"/>
      <c r="I60" s="27"/>
      <c r="J60" s="11"/>
      <c r="K60" s="11"/>
      <c r="L60" s="1"/>
      <c r="M60" s="1"/>
      <c r="N60" s="7"/>
      <c r="O60" s="7"/>
      <c r="P60" s="7"/>
    </row>
    <row r="61" spans="1:16" ht="12.75">
      <c r="A61" s="1"/>
      <c r="B61" s="1"/>
      <c r="C61" s="1"/>
      <c r="D61" s="1"/>
      <c r="E61" s="1"/>
      <c r="F61" s="1"/>
      <c r="G61" s="1"/>
      <c r="H61" s="1"/>
      <c r="I61" s="27"/>
      <c r="J61" s="11"/>
      <c r="K61" s="11"/>
      <c r="L61" s="1"/>
      <c r="M61" s="1"/>
      <c r="N61" s="7"/>
      <c r="O61" s="7"/>
      <c r="P61" s="7"/>
    </row>
    <row r="62" spans="1:16" ht="12.75">
      <c r="A62" s="1"/>
      <c r="B62" s="1"/>
      <c r="C62" s="1"/>
      <c r="D62" s="1"/>
      <c r="E62" s="1"/>
      <c r="F62" s="1"/>
      <c r="G62" s="1"/>
      <c r="H62" s="1"/>
      <c r="I62" s="27"/>
      <c r="J62" s="11"/>
      <c r="K62" s="11"/>
      <c r="L62" s="1"/>
      <c r="M62" s="1"/>
      <c r="N62" s="7"/>
      <c r="O62" s="7"/>
      <c r="P62" s="7"/>
    </row>
    <row r="63" spans="1:16" ht="12.75">
      <c r="A63" s="1"/>
      <c r="B63" s="6"/>
      <c r="C63" s="1"/>
      <c r="D63" s="1"/>
      <c r="E63" s="1"/>
      <c r="F63" s="1"/>
      <c r="G63" s="1"/>
      <c r="H63" s="1"/>
      <c r="I63" s="27"/>
      <c r="J63" s="11"/>
      <c r="K63" s="11"/>
      <c r="L63" s="1"/>
      <c r="M63" s="1"/>
      <c r="N63" s="7"/>
      <c r="O63" s="7"/>
      <c r="P63" s="7"/>
    </row>
    <row r="64" spans="1:16" ht="12.75">
      <c r="A64" s="1"/>
      <c r="B64" s="1"/>
      <c r="C64" s="1"/>
      <c r="D64" s="1"/>
      <c r="E64" s="1"/>
      <c r="F64" s="1"/>
      <c r="G64" s="1"/>
      <c r="H64" s="1"/>
      <c r="I64" s="27"/>
      <c r="J64" s="11"/>
      <c r="K64" s="11"/>
      <c r="L64" s="1"/>
      <c r="M64" s="1"/>
      <c r="N64" s="7"/>
      <c r="O64" s="7"/>
      <c r="P64" s="7"/>
    </row>
    <row r="65" spans="1:16" ht="12.75">
      <c r="A65" s="1"/>
      <c r="B65" s="1"/>
      <c r="C65" s="1"/>
      <c r="D65" s="1"/>
      <c r="E65" s="1"/>
      <c r="F65" s="1"/>
      <c r="G65" s="1"/>
      <c r="H65" s="1"/>
      <c r="I65" s="27"/>
      <c r="J65" s="11"/>
      <c r="K65" s="11"/>
      <c r="L65" s="1"/>
      <c r="M65" s="1"/>
      <c r="N65" s="7"/>
      <c r="O65" s="7"/>
      <c r="P65" s="7"/>
    </row>
    <row r="66" spans="1:16" ht="12.75">
      <c r="A66" s="1"/>
      <c r="B66" s="1"/>
      <c r="C66" s="1"/>
      <c r="D66" s="1"/>
      <c r="E66" s="1"/>
      <c r="F66" s="1"/>
      <c r="G66" s="1"/>
      <c r="H66" s="1"/>
      <c r="I66" s="27"/>
      <c r="J66" s="11"/>
      <c r="K66" s="11"/>
      <c r="L66" s="1"/>
      <c r="M66" s="1"/>
      <c r="N66" s="7"/>
      <c r="O66" s="7"/>
      <c r="P66" s="7"/>
    </row>
    <row r="67" spans="1:16" ht="12.75">
      <c r="A67" s="1"/>
      <c r="B67" s="1"/>
      <c r="C67" s="1"/>
      <c r="D67" s="1"/>
      <c r="E67" s="1"/>
      <c r="F67" s="1"/>
      <c r="G67" s="1"/>
      <c r="H67" s="1"/>
      <c r="I67" s="27"/>
      <c r="J67" s="11"/>
      <c r="K67" s="11"/>
      <c r="L67" s="1"/>
      <c r="M67" s="1"/>
      <c r="N67" s="7"/>
      <c r="O67" s="7"/>
      <c r="P67" s="7"/>
    </row>
    <row r="68" spans="1:16" ht="12.75">
      <c r="A68" s="1"/>
      <c r="B68" s="1"/>
      <c r="C68" s="1"/>
      <c r="D68" s="1"/>
      <c r="E68" s="1"/>
      <c r="F68" s="1"/>
      <c r="G68" s="1"/>
      <c r="H68" s="1"/>
      <c r="I68" s="27"/>
      <c r="J68" s="11"/>
      <c r="K68" s="11"/>
      <c r="L68" s="1"/>
      <c r="M68" s="1"/>
      <c r="N68" s="7"/>
      <c r="O68" s="7"/>
      <c r="P68" s="7"/>
    </row>
    <row r="69" spans="1:16" ht="12.75">
      <c r="A69" s="1"/>
      <c r="B69" s="1"/>
      <c r="C69" s="1"/>
      <c r="D69" s="1"/>
      <c r="E69" s="1"/>
      <c r="F69" s="1"/>
      <c r="G69" s="1"/>
      <c r="H69" s="1"/>
      <c r="I69" s="27"/>
      <c r="J69" s="11"/>
      <c r="K69" s="11"/>
      <c r="L69" s="1"/>
      <c r="M69" s="1"/>
      <c r="N69" s="7"/>
      <c r="O69" s="7"/>
      <c r="P69" s="7"/>
    </row>
    <row r="70" spans="1:16" ht="12.75">
      <c r="A70" s="1"/>
      <c r="B70" s="1"/>
      <c r="C70" s="1"/>
      <c r="D70" s="1"/>
      <c r="E70" s="1"/>
      <c r="F70" s="1"/>
      <c r="G70" s="1"/>
      <c r="H70" s="1"/>
      <c r="I70" s="27"/>
      <c r="J70" s="11"/>
      <c r="K70" s="11"/>
      <c r="L70" s="1"/>
      <c r="M70" s="1"/>
      <c r="N70" s="7"/>
      <c r="O70" s="7"/>
      <c r="P70" s="7"/>
    </row>
    <row r="71" spans="1:16" ht="12.75">
      <c r="A71" s="1"/>
      <c r="B71" s="1"/>
      <c r="C71" s="1"/>
      <c r="D71" s="1"/>
      <c r="E71" s="1"/>
      <c r="F71" s="1"/>
      <c r="G71" s="1"/>
      <c r="H71" s="1"/>
      <c r="I71" s="27"/>
      <c r="J71" s="11"/>
      <c r="K71" s="11"/>
      <c r="L71" s="1"/>
      <c r="M71" s="1"/>
      <c r="N71" s="7"/>
      <c r="O71" s="7"/>
      <c r="P71" s="7"/>
    </row>
    <row r="72" spans="1:16" ht="12.75">
      <c r="A72" s="1"/>
      <c r="B72" s="1"/>
      <c r="C72" s="1"/>
      <c r="D72" s="1"/>
      <c r="E72" s="1"/>
      <c r="F72" s="1"/>
      <c r="G72" s="1"/>
      <c r="H72" s="1"/>
      <c r="I72" s="27"/>
      <c r="J72" s="11"/>
      <c r="K72" s="11"/>
      <c r="L72" s="1"/>
      <c r="M72" s="1"/>
      <c r="N72" s="7"/>
      <c r="O72" s="7"/>
      <c r="P72" s="7"/>
    </row>
    <row r="73" spans="1:16" ht="12.75">
      <c r="A73" s="1"/>
      <c r="B73" s="1"/>
      <c r="C73" s="1"/>
      <c r="D73" s="1"/>
      <c r="E73" s="1"/>
      <c r="F73" s="1"/>
      <c r="G73" s="1"/>
      <c r="H73" s="1"/>
      <c r="I73" s="27"/>
      <c r="J73" s="11"/>
      <c r="K73" s="11"/>
      <c r="L73" s="1"/>
      <c r="M73" s="1"/>
      <c r="N73" s="7"/>
      <c r="O73" s="7"/>
      <c r="P73" s="7"/>
    </row>
    <row r="74" spans="1:16" ht="12.75">
      <c r="A74" s="1"/>
      <c r="B74" s="1"/>
      <c r="C74" s="1"/>
      <c r="D74" s="1"/>
      <c r="E74" s="1"/>
      <c r="F74" s="1"/>
      <c r="G74" s="1"/>
      <c r="H74" s="1"/>
      <c r="I74" s="27"/>
      <c r="J74" s="11"/>
      <c r="K74" s="11"/>
      <c r="L74" s="1"/>
      <c r="M74" s="1"/>
      <c r="N74" s="7"/>
      <c r="O74" s="7"/>
      <c r="P74" s="7"/>
    </row>
    <row r="75" spans="1:16" ht="12.75">
      <c r="A75" s="1"/>
      <c r="B75" s="1"/>
      <c r="C75" s="1"/>
      <c r="D75" s="1"/>
      <c r="E75" s="1"/>
      <c r="F75" s="1"/>
      <c r="G75" s="1"/>
      <c r="H75" s="1"/>
      <c r="I75" s="27"/>
      <c r="J75" s="11"/>
      <c r="K75" s="11"/>
      <c r="L75" s="1"/>
      <c r="M75" s="1"/>
      <c r="N75" s="7"/>
      <c r="O75" s="7"/>
      <c r="P75" s="7"/>
    </row>
    <row r="76" spans="1:16" ht="12.75">
      <c r="A76" s="1"/>
      <c r="B76" s="1"/>
      <c r="C76" s="1"/>
      <c r="D76" s="1"/>
      <c r="E76" s="1"/>
      <c r="F76" s="1"/>
      <c r="G76" s="1"/>
      <c r="H76" s="1"/>
      <c r="I76" s="27"/>
      <c r="J76" s="11"/>
      <c r="K76" s="11"/>
      <c r="L76" s="1"/>
      <c r="M76" s="1"/>
      <c r="N76" s="7"/>
      <c r="O76" s="7"/>
      <c r="P76" s="7"/>
    </row>
    <row r="77" spans="1:16" ht="12.75">
      <c r="A77" s="1"/>
      <c r="B77" s="1"/>
      <c r="C77" s="1"/>
      <c r="D77" s="1"/>
      <c r="E77" s="1"/>
      <c r="F77" s="1"/>
      <c r="G77" s="1"/>
      <c r="H77" s="1"/>
      <c r="I77" s="27"/>
      <c r="J77" s="11"/>
      <c r="K77" s="11"/>
      <c r="L77" s="1"/>
      <c r="M77" s="1"/>
      <c r="N77" s="7"/>
      <c r="O77" s="7"/>
      <c r="P77" s="7"/>
    </row>
    <row r="78" spans="1:16" ht="12.75">
      <c r="A78" s="1"/>
      <c r="B78" s="1"/>
      <c r="C78" s="1"/>
      <c r="D78" s="1"/>
      <c r="E78" s="1"/>
      <c r="F78" s="1"/>
      <c r="G78" s="1"/>
      <c r="H78" s="1"/>
      <c r="I78" s="27"/>
      <c r="J78" s="11"/>
      <c r="K78" s="11"/>
      <c r="L78" s="1"/>
      <c r="M78" s="1"/>
      <c r="N78" s="7"/>
      <c r="O78" s="7"/>
      <c r="P78" s="7"/>
    </row>
    <row r="79" spans="1:16" ht="12.75">
      <c r="A79" s="1"/>
      <c r="B79" s="1"/>
      <c r="C79" s="1"/>
      <c r="D79" s="1"/>
      <c r="E79" s="1"/>
      <c r="F79" s="1"/>
      <c r="G79" s="1"/>
      <c r="H79" s="1"/>
      <c r="I79" s="27"/>
      <c r="J79" s="11"/>
      <c r="K79" s="11"/>
      <c r="L79" s="1"/>
      <c r="M79" s="1"/>
      <c r="N79" s="7"/>
      <c r="O79" s="7"/>
      <c r="P79" s="7"/>
    </row>
    <row r="80" spans="1:16" ht="12.75">
      <c r="A80" s="1"/>
      <c r="B80" s="1"/>
      <c r="C80" s="1"/>
      <c r="D80" s="1"/>
      <c r="E80" s="1"/>
      <c r="F80" s="1"/>
      <c r="G80" s="1"/>
      <c r="H80" s="1"/>
      <c r="I80" s="27"/>
      <c r="J80" s="11"/>
      <c r="K80" s="11"/>
      <c r="L80" s="1"/>
      <c r="M80" s="1"/>
      <c r="N80" s="7"/>
      <c r="O80" s="7"/>
      <c r="P80" s="7"/>
    </row>
    <row r="81" spans="1:16" ht="12.75">
      <c r="A81" s="1"/>
      <c r="B81" s="1"/>
      <c r="C81" s="1"/>
      <c r="D81" s="1"/>
      <c r="E81" s="1"/>
      <c r="F81" s="1"/>
      <c r="G81" s="1"/>
      <c r="H81" s="1"/>
      <c r="I81" s="27"/>
      <c r="J81" s="11"/>
      <c r="K81" s="11"/>
      <c r="L81" s="1"/>
      <c r="M81" s="1"/>
      <c r="N81" s="7"/>
      <c r="O81" s="7"/>
      <c r="P81" s="7"/>
    </row>
    <row r="82" spans="1:16" ht="12.75">
      <c r="A82" s="1"/>
      <c r="B82" s="1"/>
      <c r="C82" s="1"/>
      <c r="D82" s="1"/>
      <c r="E82" s="1"/>
      <c r="F82" s="1"/>
      <c r="G82" s="1"/>
      <c r="H82" s="1"/>
      <c r="I82" s="27"/>
      <c r="J82" s="11"/>
      <c r="K82" s="11"/>
      <c r="L82" s="1"/>
      <c r="M82" s="1"/>
      <c r="N82" s="7"/>
      <c r="O82" s="7"/>
      <c r="P82" s="7"/>
    </row>
    <row r="83" spans="1:16" ht="12.75">
      <c r="A83" s="1"/>
      <c r="B83" s="1"/>
      <c r="C83" s="1"/>
      <c r="D83" s="1"/>
      <c r="E83" s="1"/>
      <c r="F83" s="1"/>
      <c r="G83" s="1"/>
      <c r="H83" s="1"/>
      <c r="I83" s="27"/>
      <c r="J83" s="11"/>
      <c r="K83" s="11"/>
      <c r="L83" s="1"/>
      <c r="M83" s="1"/>
      <c r="N83" s="7"/>
      <c r="O83" s="7"/>
      <c r="P83" s="7"/>
    </row>
    <row r="84" spans="1:16" ht="12.75">
      <c r="A84" s="1"/>
      <c r="B84" s="1"/>
      <c r="C84" s="1"/>
      <c r="D84" s="1"/>
      <c r="E84" s="1"/>
      <c r="F84" s="1"/>
      <c r="G84" s="1"/>
      <c r="H84" s="1"/>
      <c r="I84" s="27"/>
      <c r="J84" s="11"/>
      <c r="K84" s="11"/>
      <c r="L84" s="1"/>
      <c r="M84" s="1"/>
      <c r="N84" s="7"/>
      <c r="O84" s="7"/>
      <c r="P84" s="7"/>
    </row>
    <row r="85" spans="1:16" ht="12.75">
      <c r="A85" s="1"/>
      <c r="B85" s="1"/>
      <c r="C85" s="1"/>
      <c r="D85" s="1"/>
      <c r="E85" s="1"/>
      <c r="F85" s="1"/>
      <c r="G85" s="1"/>
      <c r="H85" s="1"/>
      <c r="I85" s="27"/>
      <c r="J85" s="11"/>
      <c r="K85" s="11"/>
      <c r="L85" s="1"/>
      <c r="M85" s="1"/>
      <c r="N85" s="7"/>
      <c r="O85" s="7"/>
      <c r="P85" s="7"/>
    </row>
    <row r="86" spans="1:16" ht="12.75">
      <c r="A86" s="1"/>
      <c r="B86" s="1"/>
      <c r="C86" s="1"/>
      <c r="D86" s="1"/>
      <c r="E86" s="1"/>
      <c r="F86" s="1"/>
      <c r="G86" s="1"/>
      <c r="H86" s="1"/>
      <c r="I86" s="27"/>
      <c r="J86" s="11"/>
      <c r="K86" s="11"/>
      <c r="L86" s="1"/>
      <c r="M86" s="1"/>
      <c r="N86" s="7"/>
      <c r="O86" s="7"/>
      <c r="P86" s="7"/>
    </row>
    <row r="87" spans="1:16" ht="12.75">
      <c r="A87" s="1"/>
      <c r="B87" s="1"/>
      <c r="C87" s="1"/>
      <c r="D87" s="1"/>
      <c r="E87" s="1"/>
      <c r="F87" s="1"/>
      <c r="G87" s="1"/>
      <c r="H87" s="1"/>
      <c r="I87" s="27"/>
      <c r="J87" s="11"/>
      <c r="K87" s="11"/>
      <c r="L87" s="1"/>
      <c r="M87" s="1"/>
      <c r="N87" s="7"/>
      <c r="O87" s="7"/>
      <c r="P87" s="7"/>
    </row>
    <row r="88" spans="1:16" ht="12.75">
      <c r="A88" s="1"/>
      <c r="B88" s="1"/>
      <c r="C88" s="1"/>
      <c r="D88" s="1"/>
      <c r="E88" s="1"/>
      <c r="F88" s="1"/>
      <c r="G88" s="1"/>
      <c r="H88" s="1"/>
      <c r="I88" s="27"/>
      <c r="J88" s="11"/>
      <c r="K88" s="11"/>
      <c r="L88" s="1"/>
      <c r="M88" s="1"/>
      <c r="N88" s="7"/>
      <c r="O88" s="7"/>
      <c r="P88" s="7"/>
    </row>
    <row r="89" spans="1:16" ht="12.75">
      <c r="A89" s="7"/>
      <c r="B89" s="7"/>
      <c r="C89" s="7"/>
      <c r="D89" s="7"/>
      <c r="E89" s="7"/>
      <c r="F89" s="7"/>
      <c r="G89" s="7"/>
      <c r="H89" s="7"/>
      <c r="I89" s="29"/>
      <c r="J89" s="19"/>
      <c r="K89" s="19"/>
      <c r="L89" s="7"/>
      <c r="M89" s="7"/>
      <c r="N89" s="7"/>
      <c r="O89" s="7"/>
      <c r="P89" s="7"/>
    </row>
    <row r="90" spans="1:16" ht="12.75">
      <c r="A90" s="7"/>
      <c r="B90" s="7"/>
      <c r="C90" s="7"/>
      <c r="D90" s="7"/>
      <c r="E90" s="7"/>
      <c r="F90" s="7"/>
      <c r="G90" s="7"/>
      <c r="H90" s="7"/>
      <c r="I90" s="29"/>
      <c r="J90" s="19"/>
      <c r="K90" s="19"/>
      <c r="L90" s="7"/>
      <c r="M90" s="7"/>
      <c r="N90" s="7"/>
      <c r="O90" s="7"/>
      <c r="P90" s="7"/>
    </row>
    <row r="91" spans="1:16" ht="12.75">
      <c r="A91" s="7"/>
      <c r="B91" s="7"/>
      <c r="C91" s="7"/>
      <c r="D91" s="7"/>
      <c r="E91" s="7"/>
      <c r="F91" s="7"/>
      <c r="G91" s="7"/>
      <c r="H91" s="7"/>
      <c r="I91" s="29"/>
      <c r="J91" s="19"/>
      <c r="K91" s="19"/>
      <c r="L91" s="7"/>
      <c r="M91" s="7"/>
      <c r="N91" s="7"/>
      <c r="O91" s="7"/>
      <c r="P91" s="7"/>
    </row>
    <row r="92" spans="1:16" ht="12.75">
      <c r="A92" s="7"/>
      <c r="B92" s="7"/>
      <c r="C92" s="7"/>
      <c r="D92" s="7"/>
      <c r="E92" s="7"/>
      <c r="F92" s="7"/>
      <c r="G92" s="7"/>
      <c r="H92" s="7"/>
      <c r="I92" s="29"/>
      <c r="J92" s="19"/>
      <c r="K92" s="19"/>
      <c r="L92" s="7"/>
      <c r="M92" s="7"/>
      <c r="N92" s="7"/>
      <c r="O92" s="7"/>
      <c r="P92" s="7"/>
    </row>
    <row r="93" spans="1:16" ht="12.75">
      <c r="A93" s="7"/>
      <c r="B93" s="7"/>
      <c r="C93" s="7"/>
      <c r="D93" s="7"/>
      <c r="E93" s="7"/>
      <c r="F93" s="7"/>
      <c r="G93" s="7"/>
      <c r="H93" s="7"/>
      <c r="I93" s="29"/>
      <c r="J93" s="19"/>
      <c r="K93" s="19"/>
      <c r="L93" s="7"/>
      <c r="M93" s="7"/>
      <c r="N93" s="7"/>
      <c r="O93" s="7"/>
      <c r="P93" s="7"/>
    </row>
    <row r="94" spans="1:16" ht="12.75">
      <c r="A94" s="7"/>
      <c r="B94" s="7"/>
      <c r="C94" s="7"/>
      <c r="D94" s="7"/>
      <c r="E94" s="7"/>
      <c r="F94" s="7"/>
      <c r="G94" s="7"/>
      <c r="H94" s="7"/>
      <c r="I94" s="29"/>
      <c r="J94" s="19"/>
      <c r="K94" s="19"/>
      <c r="L94" s="7"/>
      <c r="M94" s="7"/>
      <c r="N94" s="7"/>
      <c r="O94" s="7"/>
      <c r="P94" s="7"/>
    </row>
    <row r="95" spans="1:16" ht="12.75">
      <c r="A95" s="7"/>
      <c r="B95" s="7"/>
      <c r="C95" s="7"/>
      <c r="D95" s="7"/>
      <c r="E95" s="7"/>
      <c r="F95" s="7"/>
      <c r="G95" s="7"/>
      <c r="H95" s="7"/>
      <c r="I95" s="29"/>
      <c r="J95" s="19"/>
      <c r="K95" s="19"/>
      <c r="L95" s="7"/>
      <c r="M95" s="7"/>
      <c r="N95" s="7"/>
      <c r="O95" s="7"/>
      <c r="P95" s="7"/>
    </row>
    <row r="96" spans="1:16" ht="12.75">
      <c r="A96" s="7"/>
      <c r="B96" s="7"/>
      <c r="C96" s="7"/>
      <c r="D96" s="7"/>
      <c r="E96" s="7"/>
      <c r="F96" s="7"/>
      <c r="G96" s="7"/>
      <c r="H96" s="7"/>
      <c r="I96" s="29"/>
      <c r="J96" s="19"/>
      <c r="K96" s="19"/>
      <c r="L96" s="7"/>
      <c r="M96" s="7"/>
      <c r="N96" s="7"/>
      <c r="O96" s="7"/>
      <c r="P96" s="7"/>
    </row>
    <row r="97" spans="1:16" ht="12.75">
      <c r="A97" s="7"/>
      <c r="B97" s="7"/>
      <c r="C97" s="7"/>
      <c r="D97" s="7"/>
      <c r="E97" s="7"/>
      <c r="F97" s="7"/>
      <c r="G97" s="7"/>
      <c r="H97" s="7"/>
      <c r="I97" s="29"/>
      <c r="J97" s="19"/>
      <c r="K97" s="19"/>
      <c r="L97" s="7"/>
      <c r="M97" s="7"/>
      <c r="N97" s="7"/>
      <c r="O97" s="7"/>
      <c r="P97" s="7"/>
    </row>
    <row r="98" spans="1:16" ht="12.75">
      <c r="A98" s="7"/>
      <c r="B98" s="7"/>
      <c r="C98" s="7"/>
      <c r="D98" s="7"/>
      <c r="E98" s="7"/>
      <c r="F98" s="7"/>
      <c r="G98" s="7"/>
      <c r="H98" s="7"/>
      <c r="I98" s="29"/>
      <c r="J98" s="19"/>
      <c r="K98" s="19"/>
      <c r="L98" s="7"/>
      <c r="M98" s="7"/>
      <c r="N98" s="7"/>
      <c r="O98" s="7"/>
      <c r="P98" s="7"/>
    </row>
    <row r="99" spans="1:16" ht="12.75">
      <c r="A99" s="7"/>
      <c r="B99" s="7"/>
      <c r="C99" s="7"/>
      <c r="D99" s="7"/>
      <c r="E99" s="7"/>
      <c r="F99" s="7"/>
      <c r="G99" s="7"/>
      <c r="H99" s="7"/>
      <c r="I99" s="29"/>
      <c r="J99" s="19"/>
      <c r="K99" s="19"/>
      <c r="L99" s="7"/>
      <c r="M99" s="7"/>
      <c r="N99" s="7"/>
      <c r="O99" s="7"/>
      <c r="P99" s="7"/>
    </row>
    <row r="100" spans="1:16" ht="12.75">
      <c r="A100" s="7"/>
      <c r="B100" s="7"/>
      <c r="C100" s="7"/>
      <c r="D100" s="7"/>
      <c r="E100" s="7"/>
      <c r="F100" s="7"/>
      <c r="G100" s="7"/>
      <c r="H100" s="7"/>
      <c r="I100" s="29"/>
      <c r="J100" s="19"/>
      <c r="K100" s="19"/>
      <c r="L100" s="7"/>
      <c r="M100" s="7"/>
      <c r="N100" s="7"/>
      <c r="O100" s="7"/>
      <c r="P100" s="7"/>
    </row>
    <row r="101" spans="1:16" ht="12.75">
      <c r="A101" s="7"/>
      <c r="B101" s="7"/>
      <c r="C101" s="7"/>
      <c r="D101" s="7"/>
      <c r="E101" s="7"/>
      <c r="F101" s="7"/>
      <c r="G101" s="7"/>
      <c r="H101" s="7"/>
      <c r="I101" s="29"/>
      <c r="J101" s="19"/>
      <c r="K101" s="19"/>
      <c r="L101" s="7"/>
      <c r="M101" s="7"/>
      <c r="N101" s="7"/>
      <c r="O101" s="7"/>
      <c r="P101" s="7"/>
    </row>
    <row r="102" spans="1:16" ht="12.75">
      <c r="A102" s="7"/>
      <c r="B102" s="7"/>
      <c r="C102" s="7"/>
      <c r="D102" s="7"/>
      <c r="E102" s="7"/>
      <c r="F102" s="7"/>
      <c r="G102" s="7"/>
      <c r="H102" s="7"/>
      <c r="I102" s="29"/>
      <c r="J102" s="19"/>
      <c r="K102" s="19"/>
      <c r="L102" s="7"/>
      <c r="M102" s="7"/>
      <c r="N102" s="7"/>
      <c r="O102" s="7"/>
      <c r="P102" s="7"/>
    </row>
    <row r="103" spans="1:16" ht="12.75">
      <c r="A103" s="7"/>
      <c r="B103" s="7"/>
      <c r="C103" s="7"/>
      <c r="D103" s="7"/>
      <c r="E103" s="7"/>
      <c r="F103" s="7"/>
      <c r="G103" s="7"/>
      <c r="H103" s="7"/>
      <c r="I103" s="29"/>
      <c r="J103" s="19"/>
      <c r="K103" s="19"/>
      <c r="L103" s="7"/>
      <c r="M103" s="7"/>
      <c r="N103" s="7"/>
      <c r="O103" s="7"/>
      <c r="P103" s="7"/>
    </row>
    <row r="104" spans="1:16" ht="12.75">
      <c r="A104" s="7"/>
      <c r="B104" s="7"/>
      <c r="C104" s="7"/>
      <c r="D104" s="7"/>
      <c r="E104" s="7"/>
      <c r="F104" s="7"/>
      <c r="G104" s="7"/>
      <c r="H104" s="7"/>
      <c r="I104" s="29"/>
      <c r="J104" s="19"/>
      <c r="K104" s="19"/>
      <c r="L104" s="7"/>
      <c r="M104" s="7"/>
      <c r="N104" s="7"/>
      <c r="O104" s="7"/>
      <c r="P104" s="7"/>
    </row>
    <row r="105" spans="1:16" ht="12.75">
      <c r="A105" s="7"/>
      <c r="B105" s="7"/>
      <c r="C105" s="7"/>
      <c r="D105" s="7"/>
      <c r="E105" s="7"/>
      <c r="F105" s="7"/>
      <c r="G105" s="7"/>
      <c r="H105" s="7"/>
      <c r="I105" s="29"/>
      <c r="J105" s="19"/>
      <c r="K105" s="19"/>
      <c r="L105" s="7"/>
      <c r="M105" s="7"/>
      <c r="N105" s="7"/>
      <c r="O105" s="7"/>
      <c r="P105" s="7"/>
    </row>
    <row r="106" spans="1:16" ht="12.75">
      <c r="A106" s="7"/>
      <c r="B106" s="7"/>
      <c r="C106" s="7"/>
      <c r="D106" s="7"/>
      <c r="E106" s="7"/>
      <c r="F106" s="7"/>
      <c r="G106" s="7"/>
      <c r="H106" s="7"/>
      <c r="I106" s="29"/>
      <c r="J106" s="19"/>
      <c r="K106" s="19"/>
      <c r="L106" s="7"/>
      <c r="M106" s="7"/>
      <c r="N106" s="7"/>
      <c r="O106" s="7"/>
      <c r="P106" s="7"/>
    </row>
    <row r="107" spans="1:16" ht="12.75">
      <c r="A107" s="7"/>
      <c r="B107" s="7"/>
      <c r="C107" s="7"/>
      <c r="D107" s="7"/>
      <c r="E107" s="7"/>
      <c r="F107" s="7"/>
      <c r="G107" s="7"/>
      <c r="H107" s="7"/>
      <c r="I107" s="29"/>
      <c r="J107" s="19"/>
      <c r="K107" s="19"/>
      <c r="L107" s="7"/>
      <c r="M107" s="7"/>
      <c r="N107" s="7"/>
      <c r="O107" s="7"/>
      <c r="P107" s="7"/>
    </row>
    <row r="108" spans="1:16" ht="12.75">
      <c r="A108" s="7"/>
      <c r="B108" s="7"/>
      <c r="C108" s="7"/>
      <c r="D108" s="7"/>
      <c r="E108" s="7"/>
      <c r="F108" s="7"/>
      <c r="G108" s="7"/>
      <c r="H108" s="7"/>
      <c r="I108" s="29"/>
      <c r="J108" s="19"/>
      <c r="K108" s="19"/>
      <c r="L108" s="7"/>
      <c r="M108" s="7"/>
      <c r="N108" s="7"/>
      <c r="O108" s="7"/>
      <c r="P108" s="7"/>
    </row>
    <row r="109" spans="1:16" ht="12.75">
      <c r="A109" s="7"/>
      <c r="B109" s="7"/>
      <c r="C109" s="7"/>
      <c r="D109" s="7"/>
      <c r="E109" s="7"/>
      <c r="F109" s="7"/>
      <c r="G109" s="7"/>
      <c r="H109" s="7"/>
      <c r="I109" s="29"/>
      <c r="J109" s="19"/>
      <c r="K109" s="19"/>
      <c r="L109" s="7"/>
      <c r="M109" s="7"/>
      <c r="N109" s="7"/>
      <c r="O109" s="7"/>
      <c r="P109" s="7"/>
    </row>
    <row r="110" spans="1:16" ht="12.75">
      <c r="A110" s="7"/>
      <c r="B110" s="7"/>
      <c r="C110" s="7"/>
      <c r="D110" s="7"/>
      <c r="E110" s="7"/>
      <c r="F110" s="7"/>
      <c r="G110" s="7"/>
      <c r="H110" s="7"/>
      <c r="I110" s="29"/>
      <c r="J110" s="19"/>
      <c r="K110" s="19"/>
      <c r="L110" s="7"/>
      <c r="M110" s="7"/>
      <c r="N110" s="7"/>
      <c r="O110" s="7"/>
      <c r="P110" s="7"/>
    </row>
    <row r="111" spans="1:16" ht="12.75">
      <c r="A111" s="7"/>
      <c r="B111" s="7"/>
      <c r="C111" s="7"/>
      <c r="D111" s="7"/>
      <c r="E111" s="7"/>
      <c r="F111" s="7"/>
      <c r="G111" s="7"/>
      <c r="H111" s="7"/>
      <c r="I111" s="29"/>
      <c r="J111" s="19"/>
      <c r="K111" s="19"/>
      <c r="L111" s="7"/>
      <c r="M111" s="7"/>
      <c r="N111" s="7"/>
      <c r="O111" s="7"/>
      <c r="P111" s="7"/>
    </row>
    <row r="112" spans="1:16" ht="12.75">
      <c r="A112" s="7"/>
      <c r="B112" s="7"/>
      <c r="C112" s="7"/>
      <c r="D112" s="7"/>
      <c r="E112" s="7"/>
      <c r="F112" s="7"/>
      <c r="G112" s="7"/>
      <c r="H112" s="7"/>
      <c r="I112" s="29"/>
      <c r="J112" s="19"/>
      <c r="K112" s="19"/>
      <c r="L112" s="7"/>
      <c r="M112" s="7"/>
      <c r="N112" s="7"/>
      <c r="O112" s="7"/>
      <c r="P112" s="7"/>
    </row>
    <row r="113" spans="1:16" ht="12.75">
      <c r="A113" s="7"/>
      <c r="B113" s="7"/>
      <c r="C113" s="7"/>
      <c r="D113" s="7"/>
      <c r="E113" s="7"/>
      <c r="F113" s="7"/>
      <c r="G113" s="7"/>
      <c r="H113" s="7"/>
      <c r="I113" s="29"/>
      <c r="J113" s="19"/>
      <c r="K113" s="19"/>
      <c r="L113" s="7"/>
      <c r="M113" s="7"/>
      <c r="N113" s="7"/>
      <c r="O113" s="7"/>
      <c r="P113" s="7"/>
    </row>
    <row r="114" spans="1:16" ht="12.75">
      <c r="A114" s="7"/>
      <c r="B114" s="7"/>
      <c r="C114" s="7"/>
      <c r="D114" s="7"/>
      <c r="E114" s="7"/>
      <c r="F114" s="7"/>
      <c r="G114" s="7"/>
      <c r="H114" s="7"/>
      <c r="I114" s="29"/>
      <c r="J114" s="19"/>
      <c r="K114" s="19"/>
      <c r="L114" s="7"/>
      <c r="M114" s="7"/>
      <c r="N114" s="7"/>
      <c r="O114" s="7"/>
      <c r="P114" s="7"/>
    </row>
    <row r="115" spans="1:16" ht="12.75">
      <c r="A115" s="7"/>
      <c r="B115" s="7"/>
      <c r="C115" s="7"/>
      <c r="D115" s="7"/>
      <c r="E115" s="7"/>
      <c r="F115" s="7"/>
      <c r="G115" s="7"/>
      <c r="H115" s="7"/>
      <c r="I115" s="29"/>
      <c r="J115" s="19"/>
      <c r="K115" s="19"/>
      <c r="L115" s="7"/>
      <c r="M115" s="7"/>
      <c r="N115" s="7"/>
      <c r="O115" s="7"/>
      <c r="P115" s="7"/>
    </row>
    <row r="116" spans="1:16" ht="12.75">
      <c r="A116" s="7"/>
      <c r="B116" s="7"/>
      <c r="C116" s="7"/>
      <c r="D116" s="7"/>
      <c r="E116" s="7"/>
      <c r="F116" s="7"/>
      <c r="G116" s="7"/>
      <c r="H116" s="7"/>
      <c r="I116" s="29"/>
      <c r="J116" s="19"/>
      <c r="K116" s="19"/>
      <c r="L116" s="7"/>
      <c r="M116" s="7"/>
      <c r="N116" s="7"/>
      <c r="O116" s="7"/>
      <c r="P116" s="7"/>
    </row>
    <row r="117" spans="1:16" ht="12.75">
      <c r="A117" s="7"/>
      <c r="B117" s="7"/>
      <c r="C117" s="7"/>
      <c r="D117" s="7"/>
      <c r="E117" s="7"/>
      <c r="F117" s="7"/>
      <c r="G117" s="7"/>
      <c r="H117" s="7"/>
      <c r="I117" s="29"/>
      <c r="J117" s="19"/>
      <c r="K117" s="19"/>
      <c r="L117" s="7"/>
      <c r="M117" s="7"/>
      <c r="N117" s="7"/>
      <c r="O117" s="7"/>
      <c r="P117" s="7"/>
    </row>
    <row r="118" spans="1:16" ht="12.75">
      <c r="A118" s="7"/>
      <c r="B118" s="7"/>
      <c r="C118" s="7"/>
      <c r="D118" s="7"/>
      <c r="E118" s="7"/>
      <c r="F118" s="7"/>
      <c r="G118" s="7"/>
      <c r="H118" s="7"/>
      <c r="I118" s="29"/>
      <c r="J118" s="19"/>
      <c r="K118" s="19"/>
      <c r="L118" s="7"/>
      <c r="M118" s="7"/>
      <c r="N118" s="7"/>
      <c r="O118" s="7"/>
      <c r="P118" s="7"/>
    </row>
    <row r="119" spans="1:16" ht="12.75">
      <c r="A119" s="7"/>
      <c r="B119" s="7"/>
      <c r="C119" s="7"/>
      <c r="D119" s="7"/>
      <c r="E119" s="7"/>
      <c r="F119" s="7"/>
      <c r="G119" s="7"/>
      <c r="H119" s="7"/>
      <c r="I119" s="29"/>
      <c r="J119" s="19"/>
      <c r="K119" s="19"/>
      <c r="L119" s="7"/>
      <c r="M119" s="7"/>
      <c r="N119" s="7"/>
      <c r="O119" s="7"/>
      <c r="P119" s="7"/>
    </row>
    <row r="120" spans="1:16" ht="12.75">
      <c r="A120" s="7"/>
      <c r="B120" s="7"/>
      <c r="C120" s="7"/>
      <c r="D120" s="7"/>
      <c r="E120" s="7"/>
      <c r="F120" s="7"/>
      <c r="G120" s="7"/>
      <c r="H120" s="7"/>
      <c r="I120" s="29"/>
      <c r="J120" s="19"/>
      <c r="K120" s="19"/>
      <c r="L120" s="7"/>
      <c r="M120" s="7"/>
      <c r="N120" s="7"/>
      <c r="O120" s="7"/>
      <c r="P120" s="7"/>
    </row>
    <row r="121" spans="1:16" ht="12.75">
      <c r="A121" s="7"/>
      <c r="B121" s="7"/>
      <c r="C121" s="7"/>
      <c r="D121" s="7"/>
      <c r="E121" s="7"/>
      <c r="F121" s="7"/>
      <c r="G121" s="7"/>
      <c r="H121" s="7"/>
      <c r="I121" s="29"/>
      <c r="J121" s="19"/>
      <c r="K121" s="19"/>
      <c r="L121" s="7"/>
      <c r="M121" s="7"/>
      <c r="N121" s="7"/>
      <c r="O121" s="7"/>
      <c r="P121" s="7"/>
    </row>
    <row r="122" spans="1:16" ht="12.75">
      <c r="A122" s="7"/>
      <c r="B122" s="7"/>
      <c r="C122" s="7"/>
      <c r="D122" s="7"/>
      <c r="E122" s="7"/>
      <c r="F122" s="7"/>
      <c r="G122" s="7"/>
      <c r="H122" s="7"/>
      <c r="I122" s="29"/>
      <c r="J122" s="19"/>
      <c r="K122" s="19"/>
      <c r="L122" s="7"/>
      <c r="M122" s="7"/>
      <c r="N122" s="7"/>
      <c r="O122" s="7"/>
      <c r="P122" s="7"/>
    </row>
    <row r="123" spans="1:16" ht="12.75">
      <c r="A123" s="7"/>
      <c r="B123" s="7"/>
      <c r="C123" s="7"/>
      <c r="D123" s="7"/>
      <c r="E123" s="7"/>
      <c r="F123" s="7"/>
      <c r="G123" s="7"/>
      <c r="H123" s="7"/>
      <c r="I123" s="29"/>
      <c r="J123" s="19"/>
      <c r="K123" s="19"/>
      <c r="L123" s="7"/>
      <c r="M123" s="7"/>
      <c r="N123" s="7"/>
      <c r="O123" s="7"/>
      <c r="P123" s="7"/>
    </row>
    <row r="124" spans="1:16" ht="12.75">
      <c r="A124" s="7"/>
      <c r="B124" s="7"/>
      <c r="C124" s="7"/>
      <c r="D124" s="7"/>
      <c r="E124" s="7"/>
      <c r="F124" s="7"/>
      <c r="G124" s="7"/>
      <c r="H124" s="7"/>
      <c r="I124" s="29"/>
      <c r="J124" s="19"/>
      <c r="K124" s="19"/>
      <c r="L124" s="7"/>
      <c r="M124" s="7"/>
      <c r="N124" s="7"/>
      <c r="O124" s="7"/>
      <c r="P124" s="7"/>
    </row>
    <row r="125" spans="1:16" ht="12.75">
      <c r="A125" s="7"/>
      <c r="B125" s="7"/>
      <c r="C125" s="7"/>
      <c r="D125" s="7"/>
      <c r="E125" s="7"/>
      <c r="F125" s="7"/>
      <c r="G125" s="7"/>
      <c r="H125" s="7"/>
      <c r="I125" s="29"/>
      <c r="J125" s="19"/>
      <c r="K125" s="19"/>
      <c r="L125" s="7"/>
      <c r="M125" s="7"/>
      <c r="N125" s="7"/>
      <c r="O125" s="7"/>
      <c r="P125" s="7"/>
    </row>
    <row r="126" spans="1:16" ht="12.75">
      <c r="A126" s="7"/>
      <c r="B126" s="7"/>
      <c r="C126" s="7"/>
      <c r="D126" s="7"/>
      <c r="E126" s="7"/>
      <c r="F126" s="7"/>
      <c r="G126" s="7"/>
      <c r="H126" s="7"/>
      <c r="I126" s="29"/>
      <c r="J126" s="19"/>
      <c r="K126" s="19"/>
      <c r="L126" s="7"/>
      <c r="M126" s="7"/>
      <c r="N126" s="7"/>
      <c r="O126" s="7"/>
      <c r="P126" s="7"/>
    </row>
    <row r="127" spans="1:16" ht="12.75">
      <c r="A127" s="7"/>
      <c r="B127" s="7"/>
      <c r="C127" s="7"/>
      <c r="D127" s="7"/>
      <c r="E127" s="7"/>
      <c r="F127" s="7"/>
      <c r="G127" s="7"/>
      <c r="H127" s="7"/>
      <c r="I127" s="29"/>
      <c r="J127" s="19"/>
      <c r="K127" s="19"/>
      <c r="L127" s="7"/>
      <c r="M127" s="7"/>
      <c r="N127" s="7"/>
      <c r="O127" s="7"/>
      <c r="P127" s="7"/>
    </row>
    <row r="128" spans="1:16" ht="12.75">
      <c r="A128" s="7"/>
      <c r="B128" s="7"/>
      <c r="C128" s="7"/>
      <c r="D128" s="7"/>
      <c r="E128" s="7"/>
      <c r="F128" s="7"/>
      <c r="G128" s="7"/>
      <c r="H128" s="7"/>
      <c r="I128" s="29"/>
      <c r="J128" s="19"/>
      <c r="K128" s="19"/>
      <c r="L128" s="7"/>
      <c r="M128" s="7"/>
      <c r="N128" s="7"/>
      <c r="O128" s="7"/>
      <c r="P128" s="7"/>
    </row>
    <row r="129" spans="1:16" ht="12.75">
      <c r="A129" s="7"/>
      <c r="B129" s="7"/>
      <c r="C129" s="7"/>
      <c r="D129" s="7"/>
      <c r="E129" s="7"/>
      <c r="F129" s="7"/>
      <c r="G129" s="7"/>
      <c r="H129" s="7"/>
      <c r="I129" s="29"/>
      <c r="J129" s="19"/>
      <c r="K129" s="19"/>
      <c r="L129" s="7"/>
      <c r="M129" s="7"/>
      <c r="N129" s="7"/>
      <c r="O129" s="7"/>
      <c r="P129" s="7"/>
    </row>
    <row r="130" spans="1:16" ht="12.75">
      <c r="A130" s="7"/>
      <c r="B130" s="7"/>
      <c r="C130" s="7"/>
      <c r="D130" s="7"/>
      <c r="E130" s="7"/>
      <c r="F130" s="7"/>
      <c r="G130" s="7"/>
      <c r="H130" s="7"/>
      <c r="I130" s="29"/>
      <c r="J130" s="19"/>
      <c r="K130" s="19"/>
      <c r="L130" s="7"/>
      <c r="M130" s="7"/>
      <c r="N130" s="7"/>
      <c r="O130" s="7"/>
      <c r="P130" s="7"/>
    </row>
    <row r="131" spans="1:16" ht="12.75">
      <c r="A131" s="7"/>
      <c r="B131" s="7"/>
      <c r="C131" s="7"/>
      <c r="D131" s="7"/>
      <c r="E131" s="7"/>
      <c r="F131" s="7"/>
      <c r="G131" s="7"/>
      <c r="H131" s="7"/>
      <c r="I131" s="29"/>
      <c r="J131" s="19"/>
      <c r="K131" s="19"/>
      <c r="L131" s="7"/>
      <c r="M131" s="7"/>
      <c r="N131" s="7"/>
      <c r="O131" s="7"/>
      <c r="P131" s="7"/>
    </row>
    <row r="132" spans="1:16" ht="12.75">
      <c r="A132" s="7"/>
      <c r="B132" s="7"/>
      <c r="C132" s="7"/>
      <c r="D132" s="7"/>
      <c r="E132" s="7"/>
      <c r="F132" s="7"/>
      <c r="G132" s="7"/>
      <c r="H132" s="7"/>
      <c r="I132" s="29"/>
      <c r="J132" s="19"/>
      <c r="K132" s="19"/>
      <c r="L132" s="7"/>
      <c r="M132" s="7"/>
      <c r="N132" s="7"/>
      <c r="O132" s="7"/>
      <c r="P132" s="7"/>
    </row>
    <row r="133" spans="1:16" ht="12.75">
      <c r="A133" s="7"/>
      <c r="B133" s="7"/>
      <c r="C133" s="7"/>
      <c r="D133" s="7"/>
      <c r="E133" s="7"/>
      <c r="F133" s="7"/>
      <c r="G133" s="7"/>
      <c r="H133" s="7"/>
      <c r="I133" s="29"/>
      <c r="J133" s="19"/>
      <c r="K133" s="19"/>
      <c r="L133" s="7"/>
      <c r="M133" s="7"/>
      <c r="N133" s="7"/>
      <c r="O133" s="7"/>
      <c r="P133" s="7"/>
    </row>
    <row r="134" spans="1:16" ht="12.75">
      <c r="A134" s="7"/>
      <c r="B134" s="7"/>
      <c r="C134" s="7"/>
      <c r="D134" s="7"/>
      <c r="E134" s="7"/>
      <c r="F134" s="7"/>
      <c r="G134" s="7"/>
      <c r="H134" s="7"/>
      <c r="I134" s="29"/>
      <c r="J134" s="19"/>
      <c r="K134" s="19"/>
      <c r="L134" s="7"/>
      <c r="M134" s="7"/>
      <c r="N134" s="7"/>
      <c r="O134" s="7"/>
      <c r="P134" s="7"/>
    </row>
    <row r="135" spans="1:16" ht="12.75">
      <c r="A135" s="7"/>
      <c r="B135" s="7"/>
      <c r="C135" s="7"/>
      <c r="D135" s="7"/>
      <c r="E135" s="7"/>
      <c r="F135" s="7"/>
      <c r="G135" s="7"/>
      <c r="H135" s="7"/>
      <c r="I135" s="29"/>
      <c r="J135" s="19"/>
      <c r="K135" s="19"/>
      <c r="L135" s="7"/>
      <c r="M135" s="7"/>
      <c r="N135" s="7"/>
      <c r="O135" s="7"/>
      <c r="P135" s="7"/>
    </row>
    <row r="136" spans="1:16" ht="12.75">
      <c r="A136" s="7"/>
      <c r="B136" s="7"/>
      <c r="C136" s="7"/>
      <c r="D136" s="7"/>
      <c r="E136" s="7"/>
      <c r="F136" s="7"/>
      <c r="G136" s="7"/>
      <c r="H136" s="7"/>
      <c r="I136" s="29"/>
      <c r="J136" s="19"/>
      <c r="K136" s="19"/>
      <c r="L136" s="7"/>
      <c r="M136" s="7"/>
      <c r="N136" s="7"/>
      <c r="O136" s="7"/>
      <c r="P136" s="7"/>
    </row>
    <row r="137" spans="1:16" ht="12.75">
      <c r="A137" s="7"/>
      <c r="B137" s="7"/>
      <c r="C137" s="7"/>
      <c r="D137" s="7"/>
      <c r="E137" s="7"/>
      <c r="F137" s="7"/>
      <c r="G137" s="7"/>
      <c r="H137" s="7"/>
      <c r="I137" s="29"/>
      <c r="J137" s="19"/>
      <c r="K137" s="19"/>
      <c r="L137" s="7"/>
      <c r="M137" s="7"/>
      <c r="N137" s="7"/>
      <c r="O137" s="7"/>
      <c r="P137" s="7"/>
    </row>
    <row r="138" spans="1:16" ht="12.75">
      <c r="A138" s="7"/>
      <c r="B138" s="7"/>
      <c r="C138" s="7"/>
      <c r="D138" s="7"/>
      <c r="E138" s="7"/>
      <c r="F138" s="7"/>
      <c r="G138" s="7"/>
      <c r="H138" s="7"/>
      <c r="I138" s="29"/>
      <c r="J138" s="19"/>
      <c r="K138" s="19"/>
      <c r="L138" s="7"/>
      <c r="M138" s="7"/>
      <c r="N138" s="7"/>
      <c r="O138" s="7"/>
      <c r="P138" s="7"/>
    </row>
    <row r="139" spans="1:16" ht="12.75">
      <c r="A139" s="7"/>
      <c r="B139" s="7"/>
      <c r="C139" s="7"/>
      <c r="D139" s="7"/>
      <c r="E139" s="7"/>
      <c r="F139" s="7"/>
      <c r="G139" s="7"/>
      <c r="H139" s="7"/>
      <c r="I139" s="29"/>
      <c r="J139" s="19"/>
      <c r="K139" s="19"/>
      <c r="L139" s="7"/>
      <c r="M139" s="7"/>
      <c r="N139" s="7"/>
      <c r="O139" s="7"/>
      <c r="P139" s="7"/>
    </row>
    <row r="140" spans="1:16" ht="12.75">
      <c r="A140" s="7"/>
      <c r="B140" s="7"/>
      <c r="C140" s="7"/>
      <c r="D140" s="7"/>
      <c r="E140" s="7"/>
      <c r="F140" s="7"/>
      <c r="G140" s="7"/>
      <c r="H140" s="7"/>
      <c r="I140" s="29"/>
      <c r="J140" s="19"/>
      <c r="K140" s="19"/>
      <c r="L140" s="7"/>
      <c r="M140" s="7"/>
      <c r="N140" s="7"/>
      <c r="O140" s="7"/>
      <c r="P140" s="7"/>
    </row>
    <row r="141" spans="1:16" ht="12.75">
      <c r="A141" s="7"/>
      <c r="B141" s="7"/>
      <c r="C141" s="7"/>
      <c r="D141" s="7"/>
      <c r="E141" s="7"/>
      <c r="F141" s="7"/>
      <c r="G141" s="7"/>
      <c r="H141" s="7"/>
      <c r="I141" s="29"/>
      <c r="J141" s="19"/>
      <c r="K141" s="19"/>
      <c r="L141" s="7"/>
      <c r="M141" s="7"/>
      <c r="N141" s="7"/>
      <c r="O141" s="7"/>
      <c r="P141" s="7"/>
    </row>
    <row r="142" spans="1:16" ht="12.75">
      <c r="A142" s="7"/>
      <c r="B142" s="7"/>
      <c r="C142" s="7"/>
      <c r="D142" s="7"/>
      <c r="E142" s="7"/>
      <c r="F142" s="7"/>
      <c r="G142" s="7"/>
      <c r="H142" s="7"/>
      <c r="I142" s="29"/>
      <c r="J142" s="19"/>
      <c r="K142" s="19"/>
      <c r="L142" s="7"/>
      <c r="M142" s="7"/>
      <c r="N142" s="7"/>
      <c r="O142" s="7"/>
      <c r="P142" s="7"/>
    </row>
    <row r="143" spans="1:16" ht="12.75">
      <c r="A143" s="7"/>
      <c r="B143" s="7"/>
      <c r="C143" s="7"/>
      <c r="D143" s="7"/>
      <c r="E143" s="7"/>
      <c r="F143" s="7"/>
      <c r="G143" s="7"/>
      <c r="H143" s="7"/>
      <c r="I143" s="29"/>
      <c r="J143" s="19"/>
      <c r="K143" s="19"/>
      <c r="L143" s="7"/>
      <c r="M143" s="7"/>
      <c r="N143" s="7"/>
      <c r="O143" s="7"/>
      <c r="P143" s="7"/>
    </row>
    <row r="144" spans="1:16" ht="12.75">
      <c r="A144" s="7"/>
      <c r="B144" s="7"/>
      <c r="C144" s="7"/>
      <c r="D144" s="7"/>
      <c r="E144" s="7"/>
      <c r="F144" s="7"/>
      <c r="G144" s="7"/>
      <c r="H144" s="7"/>
      <c r="I144" s="29"/>
      <c r="J144" s="19"/>
      <c r="K144" s="19"/>
      <c r="L144" s="7"/>
      <c r="M144" s="7"/>
      <c r="N144" s="7"/>
      <c r="O144" s="7"/>
      <c r="P144" s="7"/>
    </row>
    <row r="145" spans="1:16" ht="12.75">
      <c r="A145" s="7"/>
      <c r="B145" s="7"/>
      <c r="C145" s="7"/>
      <c r="D145" s="7"/>
      <c r="E145" s="7"/>
      <c r="F145" s="7"/>
      <c r="G145" s="7"/>
      <c r="H145" s="7"/>
      <c r="I145" s="29"/>
      <c r="J145" s="19"/>
      <c r="K145" s="19"/>
      <c r="L145" s="7"/>
      <c r="M145" s="7"/>
      <c r="N145" s="7"/>
      <c r="O145" s="7"/>
      <c r="P145" s="7"/>
    </row>
    <row r="146" spans="1:16" ht="12.75">
      <c r="A146" s="7"/>
      <c r="B146" s="7"/>
      <c r="C146" s="7"/>
      <c r="D146" s="7"/>
      <c r="E146" s="7"/>
      <c r="F146" s="7"/>
      <c r="G146" s="7"/>
      <c r="H146" s="7"/>
      <c r="I146" s="29"/>
      <c r="J146" s="19"/>
      <c r="K146" s="19"/>
      <c r="L146" s="7"/>
      <c r="M146" s="7"/>
      <c r="N146" s="7"/>
      <c r="O146" s="7"/>
      <c r="P146" s="7"/>
    </row>
    <row r="147" spans="1:16" ht="12.75">
      <c r="A147" s="7"/>
      <c r="B147" s="7"/>
      <c r="C147" s="7"/>
      <c r="D147" s="7"/>
      <c r="E147" s="7"/>
      <c r="F147" s="7"/>
      <c r="G147" s="7"/>
      <c r="H147" s="7"/>
      <c r="I147" s="29"/>
      <c r="J147" s="19"/>
      <c r="K147" s="19"/>
      <c r="L147" s="7"/>
      <c r="M147" s="7"/>
      <c r="N147" s="7"/>
      <c r="O147" s="7"/>
      <c r="P147" s="7"/>
    </row>
    <row r="148" spans="1:16" ht="12.75">
      <c r="A148" s="7"/>
      <c r="B148" s="7"/>
      <c r="C148" s="7"/>
      <c r="D148" s="7"/>
      <c r="E148" s="7"/>
      <c r="F148" s="7"/>
      <c r="G148" s="7"/>
      <c r="H148" s="7"/>
      <c r="I148" s="29"/>
      <c r="J148" s="19"/>
      <c r="K148" s="19"/>
      <c r="L148" s="7"/>
      <c r="M148" s="7"/>
      <c r="N148" s="7"/>
      <c r="O148" s="7"/>
      <c r="P148" s="7"/>
    </row>
    <row r="149" spans="1:16" ht="12.75">
      <c r="A149" s="7"/>
      <c r="B149" s="7"/>
      <c r="C149" s="7"/>
      <c r="D149" s="7"/>
      <c r="E149" s="7"/>
      <c r="F149" s="7"/>
      <c r="G149" s="7"/>
      <c r="H149" s="7"/>
      <c r="I149" s="29"/>
      <c r="J149" s="19"/>
      <c r="K149" s="19"/>
      <c r="L149" s="7"/>
      <c r="M149" s="7"/>
      <c r="N149" s="7"/>
      <c r="O149" s="7"/>
      <c r="P149" s="7"/>
    </row>
    <row r="150" spans="1:16" ht="12.75">
      <c r="A150" s="7"/>
      <c r="B150" s="7"/>
      <c r="C150" s="7"/>
      <c r="D150" s="7"/>
      <c r="E150" s="7"/>
      <c r="F150" s="7"/>
      <c r="G150" s="7"/>
      <c r="H150" s="7"/>
      <c r="I150" s="29"/>
      <c r="J150" s="19"/>
      <c r="K150" s="19"/>
      <c r="L150" s="7"/>
      <c r="M150" s="7"/>
      <c r="N150" s="7"/>
      <c r="O150" s="7"/>
      <c r="P150" s="7"/>
    </row>
    <row r="151" spans="1:16" ht="12.75">
      <c r="A151" s="7"/>
      <c r="B151" s="7"/>
      <c r="C151" s="7"/>
      <c r="D151" s="7"/>
      <c r="E151" s="7"/>
      <c r="F151" s="7"/>
      <c r="G151" s="7"/>
      <c r="H151" s="7"/>
      <c r="I151" s="29"/>
      <c r="J151" s="19"/>
      <c r="K151" s="19"/>
      <c r="L151" s="7"/>
      <c r="M151" s="7"/>
      <c r="N151" s="7"/>
      <c r="O151" s="7"/>
      <c r="P151" s="7"/>
    </row>
    <row r="152" spans="1:16" ht="12.75">
      <c r="A152" s="7"/>
      <c r="B152" s="7"/>
      <c r="C152" s="7"/>
      <c r="D152" s="7"/>
      <c r="E152" s="7"/>
      <c r="F152" s="7"/>
      <c r="G152" s="7"/>
      <c r="H152" s="7"/>
      <c r="I152" s="29"/>
      <c r="J152" s="19"/>
      <c r="K152" s="19"/>
      <c r="L152" s="7"/>
      <c r="M152" s="7"/>
      <c r="N152" s="7"/>
      <c r="O152" s="7"/>
      <c r="P152" s="7"/>
    </row>
    <row r="153" spans="1:16" ht="12.75">
      <c r="A153" s="7"/>
      <c r="B153" s="7"/>
      <c r="C153" s="7"/>
      <c r="D153" s="7"/>
      <c r="E153" s="7"/>
      <c r="F153" s="7"/>
      <c r="G153" s="7"/>
      <c r="H153" s="7"/>
      <c r="I153" s="29"/>
      <c r="J153" s="19"/>
      <c r="K153" s="19"/>
      <c r="L153" s="7"/>
      <c r="M153" s="7"/>
      <c r="N153" s="7"/>
      <c r="O153" s="7"/>
      <c r="P153" s="7"/>
    </row>
    <row r="154" spans="1:16" ht="12.75">
      <c r="A154" s="7"/>
      <c r="B154" s="7"/>
      <c r="C154" s="7"/>
      <c r="D154" s="7"/>
      <c r="E154" s="7"/>
      <c r="F154" s="7"/>
      <c r="G154" s="7"/>
      <c r="H154" s="7"/>
      <c r="I154" s="29"/>
      <c r="J154" s="19"/>
      <c r="K154" s="19"/>
      <c r="L154" s="7"/>
      <c r="M154" s="7"/>
      <c r="N154" s="7"/>
      <c r="O154" s="7"/>
      <c r="P154" s="7"/>
    </row>
    <row r="155" spans="1:16" ht="12.75">
      <c r="A155" s="7"/>
      <c r="B155" s="7"/>
      <c r="C155" s="7"/>
      <c r="D155" s="7"/>
      <c r="E155" s="7"/>
      <c r="F155" s="7"/>
      <c r="G155" s="7"/>
      <c r="H155" s="7"/>
      <c r="I155" s="29"/>
      <c r="J155" s="19"/>
      <c r="K155" s="19"/>
      <c r="L155" s="7"/>
      <c r="M155" s="7"/>
      <c r="N155" s="7"/>
      <c r="O155" s="7"/>
      <c r="P155" s="7"/>
    </row>
    <row r="156" spans="1:16" ht="12.75">
      <c r="A156" s="7"/>
      <c r="B156" s="7"/>
      <c r="C156" s="7"/>
      <c r="D156" s="7"/>
      <c r="E156" s="7"/>
      <c r="F156" s="7"/>
      <c r="G156" s="7"/>
      <c r="H156" s="7"/>
      <c r="I156" s="29"/>
      <c r="J156" s="19"/>
      <c r="K156" s="19"/>
      <c r="L156" s="7"/>
      <c r="M156" s="7"/>
      <c r="N156" s="7"/>
      <c r="O156" s="7"/>
      <c r="P156" s="7"/>
    </row>
  </sheetData>
  <sheetProtection/>
  <mergeCells count="7">
    <mergeCell ref="F6:G6"/>
    <mergeCell ref="H6:I6"/>
    <mergeCell ref="A5:L5"/>
    <mergeCell ref="A1:M1"/>
    <mergeCell ref="A2:M2"/>
    <mergeCell ref="A3:M3"/>
    <mergeCell ref="A4:M4"/>
  </mergeCells>
  <printOptions gridLines="1"/>
  <pageMargins left="0.58" right="0.3937007874015748" top="0.49" bottom="0.7" header="0.25" footer="0.26"/>
  <pageSetup horizontalDpi="300" verticalDpi="300" orientation="landscape" scale="70" r:id="rId1"/>
  <headerFooter alignWithMargins="0">
    <oddFooter>&amp;C&amp;"Arial,Negrita" ANEXO 2: RESGUARDOS CONSTITUIDOS POR EL INCORA&amp;R&amp;"Times New Roman,Normal"&amp;8&amp;F &amp;A</oddFoot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R129"/>
  <sheetViews>
    <sheetView zoomScalePageLayoutView="0" workbookViewId="0" topLeftCell="A31">
      <selection activeCell="B47" sqref="B47"/>
    </sheetView>
  </sheetViews>
  <sheetFormatPr defaultColWidth="11.421875" defaultRowHeight="12.75"/>
  <cols>
    <col min="1" max="1" width="9.140625" style="0" customWidth="1"/>
    <col min="2" max="2" width="22.7109375" style="0" customWidth="1"/>
    <col min="3" max="3" width="12.140625" style="0" customWidth="1"/>
    <col min="4" max="4" width="10.28125" style="0" customWidth="1"/>
    <col min="6" max="6" width="13.8515625" style="0" customWidth="1"/>
    <col min="8" max="8" width="9.00390625" style="0" customWidth="1"/>
    <col min="9" max="9" width="8.28125" style="0" customWidth="1"/>
    <col min="10" max="10" width="12.140625" style="12" customWidth="1"/>
    <col min="11" max="11" width="8.57421875" style="12" bestFit="1" customWidth="1"/>
    <col min="12" max="15" width="8.421875" style="0" bestFit="1" customWidth="1"/>
  </cols>
  <sheetData>
    <row r="1" spans="1:70" ht="12.75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1"/>
      <c r="O1" s="1"/>
      <c r="P1" s="1"/>
      <c r="Q1" s="1"/>
      <c r="R1" s="1"/>
      <c r="S1" s="1"/>
      <c r="T1" s="1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12.7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1"/>
      <c r="O2" s="1"/>
      <c r="P2" s="1"/>
      <c r="Q2" s="1"/>
      <c r="R2" s="1"/>
      <c r="S2" s="1"/>
      <c r="T2" s="1"/>
      <c r="U2" s="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2.75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"/>
      <c r="O3" s="1"/>
      <c r="P3" s="1"/>
      <c r="Q3" s="1"/>
      <c r="R3" s="1"/>
      <c r="S3" s="1"/>
      <c r="T3" s="1"/>
      <c r="U3" s="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>
      <c r="A4" s="407" t="s">
        <v>1532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1"/>
      <c r="Q4" s="1"/>
      <c r="R4" s="1"/>
      <c r="S4" s="1"/>
      <c r="T4" s="1"/>
      <c r="U4" s="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2.7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1"/>
      <c r="N5" s="1"/>
      <c r="O5" s="1"/>
      <c r="P5" s="1"/>
      <c r="Q5" s="1"/>
      <c r="R5" s="1"/>
      <c r="S5" s="1"/>
      <c r="T5" s="1"/>
      <c r="U5" s="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s="58" customFormat="1" ht="12.75">
      <c r="A6" s="69" t="s">
        <v>1012</v>
      </c>
      <c r="B6" s="54" t="s">
        <v>245</v>
      </c>
      <c r="C6" s="67" t="s">
        <v>246</v>
      </c>
      <c r="D6" s="55" t="s">
        <v>247</v>
      </c>
      <c r="E6" s="67" t="s">
        <v>248</v>
      </c>
      <c r="F6" s="404" t="s">
        <v>1013</v>
      </c>
      <c r="G6" s="405"/>
      <c r="H6" s="404" t="s">
        <v>373</v>
      </c>
      <c r="I6" s="405"/>
      <c r="J6" s="82" t="s">
        <v>429</v>
      </c>
      <c r="K6" s="73" t="s">
        <v>1553</v>
      </c>
      <c r="L6" s="73" t="s">
        <v>1553</v>
      </c>
      <c r="M6" s="73" t="s">
        <v>1553</v>
      </c>
      <c r="N6" s="73" t="s">
        <v>1553</v>
      </c>
      <c r="O6" s="73" t="s">
        <v>1553</v>
      </c>
      <c r="P6" s="57"/>
      <c r="Q6" s="57"/>
      <c r="R6" s="57"/>
      <c r="S6" s="57"/>
      <c r="T6" s="57"/>
      <c r="U6" s="57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</row>
    <row r="7" spans="1:70" s="58" customFormat="1" ht="12.75">
      <c r="A7" s="68"/>
      <c r="B7" s="60" t="s">
        <v>254</v>
      </c>
      <c r="C7" s="68"/>
      <c r="D7" s="60"/>
      <c r="E7" s="68"/>
      <c r="F7" s="60" t="s">
        <v>255</v>
      </c>
      <c r="G7" s="70" t="s">
        <v>250</v>
      </c>
      <c r="H7" s="60" t="s">
        <v>251</v>
      </c>
      <c r="I7" s="70" t="s">
        <v>252</v>
      </c>
      <c r="J7" s="83"/>
      <c r="K7" s="74" t="s">
        <v>1498</v>
      </c>
      <c r="L7" s="74" t="s">
        <v>2108</v>
      </c>
      <c r="M7" s="74" t="s">
        <v>1800</v>
      </c>
      <c r="N7" s="74" t="s">
        <v>120</v>
      </c>
      <c r="O7" s="74" t="s">
        <v>593</v>
      </c>
      <c r="P7" s="57">
        <v>2007</v>
      </c>
      <c r="Q7" s="57"/>
      <c r="R7" s="57"/>
      <c r="S7" s="57"/>
      <c r="T7" s="57"/>
      <c r="U7" s="57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</row>
    <row r="8" spans="1:70" ht="22.5">
      <c r="A8" s="156">
        <v>1</v>
      </c>
      <c r="B8" s="193" t="s">
        <v>713</v>
      </c>
      <c r="C8" s="157" t="s">
        <v>1014</v>
      </c>
      <c r="D8" s="156" t="s">
        <v>1015</v>
      </c>
      <c r="E8" s="157" t="s">
        <v>1016</v>
      </c>
      <c r="F8" s="156" t="s">
        <v>1017</v>
      </c>
      <c r="G8" s="156"/>
      <c r="H8" s="178">
        <v>95</v>
      </c>
      <c r="I8" s="178">
        <v>15</v>
      </c>
      <c r="J8" s="179">
        <v>953.1182</v>
      </c>
      <c r="K8" s="178">
        <v>96</v>
      </c>
      <c r="L8" s="178">
        <v>96</v>
      </c>
      <c r="M8" s="178">
        <v>98</v>
      </c>
      <c r="N8" s="178">
        <v>99</v>
      </c>
      <c r="O8" s="178">
        <v>99</v>
      </c>
      <c r="P8" s="1"/>
      <c r="Q8" s="1"/>
      <c r="R8" s="1"/>
      <c r="S8" s="1"/>
      <c r="T8" s="1"/>
      <c r="U8" s="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12.75">
      <c r="A9" s="49">
        <v>1</v>
      </c>
      <c r="B9" s="128" t="s">
        <v>1023</v>
      </c>
      <c r="C9" s="128" t="s">
        <v>1024</v>
      </c>
      <c r="D9" s="49" t="s">
        <v>1025</v>
      </c>
      <c r="E9" s="128" t="s">
        <v>1026</v>
      </c>
      <c r="F9" s="184" t="s">
        <v>1027</v>
      </c>
      <c r="G9" s="49"/>
      <c r="H9" s="181">
        <v>121</v>
      </c>
      <c r="I9" s="181">
        <v>23</v>
      </c>
      <c r="J9" s="194">
        <v>558.2508</v>
      </c>
      <c r="K9" s="181">
        <v>121</v>
      </c>
      <c r="L9" s="181">
        <v>121</v>
      </c>
      <c r="M9" s="181">
        <v>125</v>
      </c>
      <c r="N9" s="181">
        <v>126</v>
      </c>
      <c r="O9" s="181">
        <v>128</v>
      </c>
      <c r="P9" s="1"/>
      <c r="Q9" s="1"/>
      <c r="R9" s="1"/>
      <c r="S9" s="1"/>
      <c r="T9" s="1"/>
      <c r="U9" s="1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ht="12.75">
      <c r="A10" s="49">
        <v>1</v>
      </c>
      <c r="B10" s="128" t="s">
        <v>1028</v>
      </c>
      <c r="C10" s="128" t="s">
        <v>1029</v>
      </c>
      <c r="D10" s="49" t="s">
        <v>1030</v>
      </c>
      <c r="E10" s="128" t="s">
        <v>402</v>
      </c>
      <c r="F10" s="49" t="s">
        <v>1031</v>
      </c>
      <c r="G10" s="49"/>
      <c r="H10" s="181">
        <v>620</v>
      </c>
      <c r="I10" s="181">
        <v>110</v>
      </c>
      <c r="J10" s="194">
        <v>157.9375</v>
      </c>
      <c r="K10" s="181">
        <v>620</v>
      </c>
      <c r="L10" s="181">
        <v>620</v>
      </c>
      <c r="M10" s="181">
        <v>620</v>
      </c>
      <c r="N10" s="181">
        <v>618</v>
      </c>
      <c r="O10" s="181">
        <v>617</v>
      </c>
      <c r="P10" s="1"/>
      <c r="Q10" s="1"/>
      <c r="R10" s="1"/>
      <c r="S10" s="1"/>
      <c r="T10" s="1"/>
      <c r="U10" s="1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ht="12.75">
      <c r="A11" s="49">
        <v>1</v>
      </c>
      <c r="B11" s="128" t="s">
        <v>1032</v>
      </c>
      <c r="C11" s="161" t="s">
        <v>1033</v>
      </c>
      <c r="D11" s="49" t="s">
        <v>1034</v>
      </c>
      <c r="E11" s="161" t="s">
        <v>441</v>
      </c>
      <c r="F11" s="49" t="s">
        <v>1035</v>
      </c>
      <c r="G11" s="49"/>
      <c r="H11" s="181">
        <v>85</v>
      </c>
      <c r="I11" s="181">
        <v>16</v>
      </c>
      <c r="J11" s="194">
        <v>290.2183</v>
      </c>
      <c r="K11" s="181">
        <v>85</v>
      </c>
      <c r="L11" s="181">
        <v>85</v>
      </c>
      <c r="M11" s="181">
        <v>85</v>
      </c>
      <c r="N11" s="181">
        <v>85</v>
      </c>
      <c r="O11" s="181">
        <v>84</v>
      </c>
      <c r="P11" s="1"/>
      <c r="Q11" s="1"/>
      <c r="R11" s="1"/>
      <c r="S11" s="1"/>
      <c r="T11" s="1"/>
      <c r="U11" s="1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ht="12.75">
      <c r="A12" s="49">
        <v>1</v>
      </c>
      <c r="B12" s="128" t="s">
        <v>1036</v>
      </c>
      <c r="C12" s="128" t="s">
        <v>1037</v>
      </c>
      <c r="D12" s="49" t="s">
        <v>1038</v>
      </c>
      <c r="E12" s="128" t="s">
        <v>402</v>
      </c>
      <c r="F12" s="49" t="s">
        <v>1039</v>
      </c>
      <c r="G12" s="49"/>
      <c r="H12" s="181">
        <v>34</v>
      </c>
      <c r="I12" s="181">
        <v>7</v>
      </c>
      <c r="J12" s="194">
        <v>118.2128</v>
      </c>
      <c r="K12" s="181">
        <v>34</v>
      </c>
      <c r="L12" s="181">
        <v>34</v>
      </c>
      <c r="M12" s="181">
        <v>34</v>
      </c>
      <c r="N12" s="181">
        <v>34</v>
      </c>
      <c r="O12" s="181">
        <v>34</v>
      </c>
      <c r="P12" s="1">
        <v>24</v>
      </c>
      <c r="Q12" s="1"/>
      <c r="R12" s="1"/>
      <c r="S12" s="1"/>
      <c r="T12" s="1"/>
      <c r="U12" s="1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ht="33.75">
      <c r="A13" s="49">
        <v>1</v>
      </c>
      <c r="B13" s="128" t="s">
        <v>6</v>
      </c>
      <c r="C13" s="163" t="s">
        <v>8</v>
      </c>
      <c r="D13" s="49" t="s">
        <v>9</v>
      </c>
      <c r="E13" s="128" t="s">
        <v>7</v>
      </c>
      <c r="F13" s="49" t="s">
        <v>2162</v>
      </c>
      <c r="G13" s="49"/>
      <c r="H13" s="181">
        <v>412</v>
      </c>
      <c r="I13" s="181">
        <v>77</v>
      </c>
      <c r="J13" s="194">
        <v>211.1195</v>
      </c>
      <c r="K13" s="181"/>
      <c r="L13" s="181">
        <v>412</v>
      </c>
      <c r="M13" s="181">
        <v>412</v>
      </c>
      <c r="N13" s="181">
        <v>412</v>
      </c>
      <c r="O13" s="181">
        <v>410</v>
      </c>
      <c r="P13" s="1"/>
      <c r="Q13" s="1"/>
      <c r="R13" s="1"/>
      <c r="S13" s="1"/>
      <c r="T13" s="1"/>
      <c r="U13" s="1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22.5">
      <c r="A14" s="49">
        <v>1</v>
      </c>
      <c r="B14" s="128" t="s">
        <v>10</v>
      </c>
      <c r="C14" s="128" t="s">
        <v>1029</v>
      </c>
      <c r="D14" s="49"/>
      <c r="E14" s="163" t="s">
        <v>11</v>
      </c>
      <c r="F14" s="49" t="s">
        <v>2163</v>
      </c>
      <c r="G14" s="49"/>
      <c r="H14" s="181">
        <v>85</v>
      </c>
      <c r="I14" s="181">
        <v>20</v>
      </c>
      <c r="J14" s="194">
        <v>154.775</v>
      </c>
      <c r="K14" s="181"/>
      <c r="L14" s="181">
        <v>85</v>
      </c>
      <c r="M14" s="181">
        <v>85</v>
      </c>
      <c r="N14" s="181">
        <v>85</v>
      </c>
      <c r="O14" s="181">
        <v>84</v>
      </c>
      <c r="P14" s="1"/>
      <c r="Q14" s="1"/>
      <c r="R14" s="1"/>
      <c r="S14" s="1"/>
      <c r="T14" s="1"/>
      <c r="U14" s="1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12.75">
      <c r="A15" s="242">
        <v>1</v>
      </c>
      <c r="B15" s="244" t="s">
        <v>1877</v>
      </c>
      <c r="C15" s="244" t="s">
        <v>1283</v>
      </c>
      <c r="D15" s="242" t="s">
        <v>52</v>
      </c>
      <c r="E15" s="243" t="s">
        <v>7</v>
      </c>
      <c r="F15" s="242" t="s">
        <v>51</v>
      </c>
      <c r="G15" s="242"/>
      <c r="H15" s="256">
        <v>206</v>
      </c>
      <c r="I15" s="256">
        <v>40</v>
      </c>
      <c r="J15" s="282">
        <v>286.0795</v>
      </c>
      <c r="K15" s="256"/>
      <c r="L15" s="256"/>
      <c r="M15" s="256"/>
      <c r="N15" s="256">
        <v>206</v>
      </c>
      <c r="O15" s="256">
        <v>207</v>
      </c>
      <c r="P15" s="1"/>
      <c r="Q15" s="1"/>
      <c r="R15" s="1"/>
      <c r="S15" s="1"/>
      <c r="T15" s="1"/>
      <c r="U15" s="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ht="45">
      <c r="A16" s="242">
        <v>1</v>
      </c>
      <c r="B16" s="244" t="s">
        <v>1168</v>
      </c>
      <c r="C16" s="243" t="s">
        <v>1400</v>
      </c>
      <c r="D16" s="242"/>
      <c r="E16" s="243" t="s">
        <v>1398</v>
      </c>
      <c r="F16" s="242" t="s">
        <v>1399</v>
      </c>
      <c r="G16" s="242"/>
      <c r="H16" s="256">
        <v>224</v>
      </c>
      <c r="I16" s="256">
        <v>45</v>
      </c>
      <c r="J16" s="282">
        <v>317.3145</v>
      </c>
      <c r="K16" s="256"/>
      <c r="L16" s="256"/>
      <c r="M16" s="256"/>
      <c r="N16" s="256"/>
      <c r="O16" s="256">
        <v>224</v>
      </c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ht="90">
      <c r="A17" s="242">
        <v>1</v>
      </c>
      <c r="B17" s="244" t="s">
        <v>1169</v>
      </c>
      <c r="C17" s="243" t="s">
        <v>1404</v>
      </c>
      <c r="D17" s="242"/>
      <c r="E17" s="243" t="s">
        <v>402</v>
      </c>
      <c r="F17" s="242" t="s">
        <v>1405</v>
      </c>
      <c r="G17" s="242"/>
      <c r="H17" s="256">
        <v>280</v>
      </c>
      <c r="I17" s="256">
        <v>58</v>
      </c>
      <c r="J17" s="282">
        <v>405.9172</v>
      </c>
      <c r="K17" s="256"/>
      <c r="L17" s="256"/>
      <c r="M17" s="256"/>
      <c r="N17" s="256"/>
      <c r="O17" s="256">
        <v>280</v>
      </c>
      <c r="P17" s="1"/>
      <c r="Q17" s="1"/>
      <c r="R17" s="1"/>
      <c r="S17" s="1"/>
      <c r="T17" s="1"/>
      <c r="U17" s="1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ht="56.25">
      <c r="A18" s="242">
        <v>1</v>
      </c>
      <c r="B18" s="244" t="s">
        <v>1837</v>
      </c>
      <c r="C18" s="243" t="s">
        <v>1991</v>
      </c>
      <c r="D18" s="242"/>
      <c r="E18" s="243" t="s">
        <v>402</v>
      </c>
      <c r="F18" s="242" t="s">
        <v>1994</v>
      </c>
      <c r="G18" s="242"/>
      <c r="H18" s="256">
        <v>1502</v>
      </c>
      <c r="I18" s="256">
        <v>323</v>
      </c>
      <c r="J18" s="282">
        <v>1837.87</v>
      </c>
      <c r="K18" s="256"/>
      <c r="L18" s="256"/>
      <c r="M18" s="256"/>
      <c r="N18" s="256"/>
      <c r="O18" s="256">
        <v>1502</v>
      </c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ht="45">
      <c r="A19" s="242">
        <v>1</v>
      </c>
      <c r="B19" s="243" t="s">
        <v>1992</v>
      </c>
      <c r="C19" s="243" t="s">
        <v>1950</v>
      </c>
      <c r="D19" s="242"/>
      <c r="E19" s="243" t="s">
        <v>402</v>
      </c>
      <c r="F19" s="242" t="s">
        <v>1993</v>
      </c>
      <c r="G19" s="242"/>
      <c r="H19" s="256">
        <v>455</v>
      </c>
      <c r="I19" s="256">
        <v>94</v>
      </c>
      <c r="J19" s="282">
        <v>392.2567</v>
      </c>
      <c r="K19" s="256"/>
      <c r="L19" s="256"/>
      <c r="M19" s="256"/>
      <c r="N19" s="256"/>
      <c r="O19" s="256">
        <v>455</v>
      </c>
      <c r="P19" s="1"/>
      <c r="Q19" s="1"/>
      <c r="R19" s="1"/>
      <c r="S19" s="1"/>
      <c r="T19" s="1"/>
      <c r="U19" s="1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ht="45">
      <c r="A20" s="242">
        <v>1</v>
      </c>
      <c r="B20" s="244" t="s">
        <v>638</v>
      </c>
      <c r="C20" s="103" t="s">
        <v>1995</v>
      </c>
      <c r="D20" s="242"/>
      <c r="E20" s="243" t="s">
        <v>402</v>
      </c>
      <c r="F20" s="242" t="s">
        <v>1996</v>
      </c>
      <c r="G20" s="242"/>
      <c r="H20" s="256">
        <v>326</v>
      </c>
      <c r="I20" s="256">
        <v>62</v>
      </c>
      <c r="J20" s="282">
        <v>243.0612</v>
      </c>
      <c r="K20" s="256"/>
      <c r="L20" s="256"/>
      <c r="M20" s="256"/>
      <c r="N20" s="256"/>
      <c r="O20" s="256">
        <v>326</v>
      </c>
      <c r="P20" s="1"/>
      <c r="Q20" s="1"/>
      <c r="R20" s="1"/>
      <c r="S20" s="1"/>
      <c r="T20" s="1"/>
      <c r="U20" s="1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ht="33.75">
      <c r="A21" s="4">
        <v>1</v>
      </c>
      <c r="B21" s="22" t="s">
        <v>561</v>
      </c>
      <c r="C21" s="279" t="s">
        <v>1285</v>
      </c>
      <c r="D21" s="4"/>
      <c r="E21" s="102" t="s">
        <v>402</v>
      </c>
      <c r="F21" s="4" t="s">
        <v>1999</v>
      </c>
      <c r="G21" s="4"/>
      <c r="H21" s="360">
        <v>370</v>
      </c>
      <c r="I21" s="360">
        <v>77</v>
      </c>
      <c r="J21" s="32">
        <v>414.7867</v>
      </c>
      <c r="K21" s="360"/>
      <c r="L21" s="360"/>
      <c r="M21" s="360"/>
      <c r="N21" s="360"/>
      <c r="O21" s="360"/>
      <c r="P21" s="1"/>
      <c r="Q21" s="1"/>
      <c r="R21" s="1"/>
      <c r="S21" s="1"/>
      <c r="T21" s="1"/>
      <c r="U21" s="1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ht="90">
      <c r="A22" s="4">
        <v>1</v>
      </c>
      <c r="B22" s="6" t="s">
        <v>531</v>
      </c>
      <c r="C22" s="103" t="s">
        <v>532</v>
      </c>
      <c r="D22" s="1"/>
      <c r="E22" s="1" t="s">
        <v>1398</v>
      </c>
      <c r="F22" s="4" t="s">
        <v>1106</v>
      </c>
      <c r="G22" s="4"/>
      <c r="H22" s="360">
        <v>264</v>
      </c>
      <c r="I22" s="360">
        <v>67</v>
      </c>
      <c r="J22" s="32">
        <v>846.6659</v>
      </c>
      <c r="K22" s="360"/>
      <c r="L22" s="360"/>
      <c r="M22" s="360"/>
      <c r="N22" s="360"/>
      <c r="O22" s="360"/>
      <c r="P22" s="1"/>
      <c r="Q22" s="1"/>
      <c r="R22" s="1"/>
      <c r="S22" s="1"/>
      <c r="T22" s="1"/>
      <c r="U22" s="1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ht="12.75">
      <c r="A23" s="4"/>
      <c r="B23" s="22"/>
      <c r="C23" s="279"/>
      <c r="D23" s="4"/>
      <c r="E23" s="102"/>
      <c r="F23" s="4"/>
      <c r="G23" s="4"/>
      <c r="H23" s="360"/>
      <c r="I23" s="360"/>
      <c r="J23" s="32"/>
      <c r="K23" s="360"/>
      <c r="L23" s="360"/>
      <c r="M23" s="360"/>
      <c r="N23" s="360"/>
      <c r="O23" s="360"/>
      <c r="P23" s="1"/>
      <c r="Q23" s="1"/>
      <c r="R23" s="1"/>
      <c r="S23" s="1"/>
      <c r="T23" s="1"/>
      <c r="U23" s="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ht="12.75"/>
    <row r="25" spans="1:70" ht="12.75">
      <c r="A25" s="37">
        <f>SUM(A8:A23)</f>
        <v>15</v>
      </c>
      <c r="B25" s="33"/>
      <c r="C25" s="38"/>
      <c r="D25" s="38"/>
      <c r="E25" s="38"/>
      <c r="F25" s="38"/>
      <c r="G25" s="38"/>
      <c r="H25" s="34">
        <f>SUM(H8:H24)</f>
        <v>5079</v>
      </c>
      <c r="I25" s="34">
        <f>SUM(I8:I24)</f>
        <v>1034</v>
      </c>
      <c r="J25" s="34">
        <f>SUM(J8:J24)</f>
        <v>7187.583799999999</v>
      </c>
      <c r="K25" s="34">
        <f>SUM(K8:K20)</f>
        <v>956</v>
      </c>
      <c r="L25" s="34">
        <f>SUM(L8:L20)</f>
        <v>1453</v>
      </c>
      <c r="M25" s="34">
        <f>SUM(M8:M20)</f>
        <v>1459</v>
      </c>
      <c r="N25" s="34">
        <f>SUM(N8:N20)</f>
        <v>1665</v>
      </c>
      <c r="O25" s="34">
        <f>SUM(O8:O20)</f>
        <v>4450</v>
      </c>
      <c r="P25" s="1"/>
      <c r="Q25" s="1"/>
      <c r="R25" s="1"/>
      <c r="S25" s="1"/>
      <c r="T25" s="1"/>
      <c r="U25" s="1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0:70" ht="12.75">
      <c r="J26"/>
      <c r="K26"/>
      <c r="L26" s="1"/>
      <c r="M26" s="1"/>
      <c r="N26" s="1"/>
      <c r="O26" s="1"/>
      <c r="P26" s="1"/>
      <c r="Q26" s="1"/>
      <c r="R26" s="1"/>
      <c r="S26" s="1"/>
      <c r="T26" s="1"/>
      <c r="U26" s="1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ht="12.75">
      <c r="A27" s="290" t="s">
        <v>1280</v>
      </c>
      <c r="J27"/>
      <c r="K27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0:70" ht="12.75">
      <c r="J28"/>
      <c r="K28"/>
      <c r="L28" s="1"/>
      <c r="M28" s="1"/>
      <c r="N28" s="1"/>
      <c r="O28" s="1"/>
      <c r="P28" s="1"/>
      <c r="Q28" s="1"/>
      <c r="R28" s="1"/>
      <c r="S28" s="1"/>
      <c r="T28" s="1"/>
      <c r="U28" s="1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275" customFormat="1" ht="11.25">
      <c r="A29" s="276">
        <v>1</v>
      </c>
      <c r="B29" s="275" t="s">
        <v>1282</v>
      </c>
      <c r="C29" s="275" t="s">
        <v>1283</v>
      </c>
      <c r="E29" s="275" t="s">
        <v>7</v>
      </c>
      <c r="F29" s="275" t="s">
        <v>1590</v>
      </c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</row>
    <row r="30" spans="1:70" ht="12.75">
      <c r="A30" s="276">
        <v>2</v>
      </c>
      <c r="B30" s="275" t="s">
        <v>654</v>
      </c>
      <c r="C30" s="275" t="s">
        <v>1281</v>
      </c>
      <c r="D30" s="275"/>
      <c r="E30" s="275" t="s">
        <v>441</v>
      </c>
      <c r="F30" s="275" t="s">
        <v>1284</v>
      </c>
      <c r="G30" s="275"/>
      <c r="H30" s="275"/>
      <c r="I30" s="275"/>
      <c r="J30" s="275"/>
      <c r="K30" s="275"/>
      <c r="L30" s="276"/>
      <c r="M30" s="289">
        <v>586</v>
      </c>
      <c r="N30" s="276"/>
      <c r="O30" s="276"/>
      <c r="P30" s="276"/>
      <c r="Q30" s="276"/>
      <c r="R30" s="276"/>
      <c r="S30" s="276"/>
      <c r="T30" s="276"/>
      <c r="U30" s="27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45">
      <c r="A31" s="276">
        <v>3</v>
      </c>
      <c r="B31" s="278" t="s">
        <v>1591</v>
      </c>
      <c r="C31" s="279" t="s">
        <v>1592</v>
      </c>
      <c r="D31" s="276"/>
      <c r="E31" s="276" t="s">
        <v>402</v>
      </c>
      <c r="F31" s="278" t="s">
        <v>1593</v>
      </c>
      <c r="G31" s="276"/>
      <c r="H31" s="276"/>
      <c r="I31" s="276"/>
      <c r="J31" s="277"/>
      <c r="K31" s="277"/>
      <c r="L31" s="276"/>
      <c r="M31" s="289">
        <v>72</v>
      </c>
      <c r="N31" s="276"/>
      <c r="O31" s="276"/>
      <c r="P31" s="276"/>
      <c r="Q31" s="276"/>
      <c r="R31" s="276"/>
      <c r="S31" s="276"/>
      <c r="T31" s="276"/>
      <c r="U31" s="27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33.75">
      <c r="A32" s="276">
        <v>4</v>
      </c>
      <c r="B32" s="278" t="s">
        <v>1594</v>
      </c>
      <c r="C32" s="279" t="s">
        <v>1595</v>
      </c>
      <c r="D32" s="276"/>
      <c r="E32" s="276" t="s">
        <v>402</v>
      </c>
      <c r="F32" s="278" t="s">
        <v>1596</v>
      </c>
      <c r="G32" s="276"/>
      <c r="H32" s="276"/>
      <c r="I32" s="276"/>
      <c r="J32" s="277"/>
      <c r="K32" s="277"/>
      <c r="L32" s="276"/>
      <c r="M32" s="289">
        <v>96</v>
      </c>
      <c r="N32" s="276"/>
      <c r="O32" s="276"/>
      <c r="P32" s="276"/>
      <c r="Q32" s="276"/>
      <c r="R32" s="276"/>
      <c r="S32" s="276"/>
      <c r="T32" s="276"/>
      <c r="U32" s="27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22.5">
      <c r="A33" s="1">
        <v>5</v>
      </c>
      <c r="B33" s="352" t="s">
        <v>568</v>
      </c>
      <c r="C33" s="1" t="s">
        <v>1029</v>
      </c>
      <c r="D33" s="1"/>
      <c r="E33" s="1" t="s">
        <v>402</v>
      </c>
      <c r="F33" s="1" t="s">
        <v>2049</v>
      </c>
      <c r="G33" s="1"/>
      <c r="H33" s="1">
        <v>185</v>
      </c>
      <c r="I33" s="1">
        <v>36</v>
      </c>
      <c r="J33" s="11"/>
      <c r="K33" s="11"/>
      <c r="L33" s="1"/>
      <c r="M33" s="20">
        <v>185</v>
      </c>
      <c r="N33" s="1"/>
      <c r="O33" s="1"/>
      <c r="P33" s="1"/>
      <c r="Q33" s="1"/>
      <c r="R33" s="1"/>
      <c r="S33" s="1"/>
      <c r="T33" s="1"/>
      <c r="U33" s="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33.75">
      <c r="A34" s="1">
        <v>6</v>
      </c>
      <c r="B34" s="6" t="s">
        <v>1736</v>
      </c>
      <c r="C34" s="357" t="s">
        <v>1737</v>
      </c>
      <c r="D34" s="1"/>
      <c r="E34" s="1" t="s">
        <v>402</v>
      </c>
      <c r="F34" s="1" t="s">
        <v>1738</v>
      </c>
      <c r="G34" s="1"/>
      <c r="H34" s="1">
        <v>90</v>
      </c>
      <c r="I34" s="1">
        <v>19</v>
      </c>
      <c r="J34" s="11"/>
      <c r="K34" s="11"/>
      <c r="L34" s="1"/>
      <c r="M34" s="20">
        <v>90</v>
      </c>
      <c r="N34" s="1"/>
      <c r="O34" s="1"/>
      <c r="P34" s="1"/>
      <c r="Q34" s="1"/>
      <c r="R34" s="1"/>
      <c r="S34" s="1"/>
      <c r="T34" s="1"/>
      <c r="U34" s="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12.75">
      <c r="A35" s="1"/>
      <c r="B35" s="6" t="s">
        <v>2018</v>
      </c>
      <c r="C35" s="1" t="s">
        <v>2019</v>
      </c>
      <c r="D35" s="1"/>
      <c r="E35" s="1" t="s">
        <v>441</v>
      </c>
      <c r="F35" s="1" t="s">
        <v>2020</v>
      </c>
      <c r="G35" s="1"/>
      <c r="H35" s="1">
        <v>116</v>
      </c>
      <c r="I35" s="1">
        <v>28</v>
      </c>
      <c r="J35" s="1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ht="12.75">
      <c r="A36" s="1"/>
      <c r="B36" s="1"/>
      <c r="C36" s="1"/>
      <c r="D36" s="1"/>
      <c r="E36" s="1"/>
      <c r="F36" s="1"/>
      <c r="G36" s="1"/>
      <c r="H36" s="1"/>
      <c r="I36" s="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ht="12.75">
      <c r="A37" s="1"/>
      <c r="B37" s="1"/>
      <c r="C37" s="1"/>
      <c r="D37" s="1"/>
      <c r="E37" s="1"/>
      <c r="F37" s="1"/>
      <c r="G37" s="1"/>
      <c r="H37" s="1"/>
      <c r="I37" s="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ht="33.75">
      <c r="A38" s="1"/>
      <c r="B38" s="1" t="s">
        <v>1060</v>
      </c>
      <c r="C38" s="1" t="s">
        <v>693</v>
      </c>
      <c r="D38" s="1"/>
      <c r="E38" s="1" t="s">
        <v>7</v>
      </c>
      <c r="F38" s="357" t="s">
        <v>694</v>
      </c>
      <c r="G38" s="1"/>
      <c r="H38" s="1">
        <v>387</v>
      </c>
      <c r="I38" s="1">
        <v>81</v>
      </c>
      <c r="J38" s="11">
        <v>14.1428</v>
      </c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ht="12.75">
      <c r="A39" s="1"/>
      <c r="B39" s="1"/>
      <c r="C39" s="1"/>
      <c r="D39" s="1"/>
      <c r="E39" s="1"/>
      <c r="F39" s="1"/>
      <c r="G39" s="1"/>
      <c r="H39" s="1"/>
      <c r="I39" s="1"/>
      <c r="J39" s="11"/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ht="12.75">
      <c r="A40" s="1"/>
      <c r="B40" s="1"/>
      <c r="C40" s="1"/>
      <c r="D40" s="1"/>
      <c r="E40" s="1"/>
      <c r="F40" s="1"/>
      <c r="G40" s="1"/>
      <c r="K40" s="11"/>
      <c r="L40" s="1"/>
      <c r="M40" s="1"/>
      <c r="N40" s="1"/>
      <c r="O40" s="1"/>
      <c r="P40" s="1"/>
      <c r="Q40" s="1"/>
      <c r="R40" s="1"/>
      <c r="S40" s="1"/>
      <c r="T40" s="1"/>
      <c r="U40" s="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ht="12.75">
      <c r="A41" s="1"/>
      <c r="B41" s="1"/>
      <c r="C41" s="1"/>
      <c r="D41" s="1"/>
      <c r="E41" s="1"/>
      <c r="F41" s="1"/>
      <c r="G41" s="1"/>
      <c r="H41" s="1"/>
      <c r="I41" s="1"/>
      <c r="J41" s="11"/>
      <c r="K41" s="11"/>
      <c r="L41" s="1"/>
      <c r="M41" s="1"/>
      <c r="N41" s="1"/>
      <c r="O41" s="1"/>
      <c r="P41" s="1"/>
      <c r="Q41" s="1"/>
      <c r="R41" s="1"/>
      <c r="S41" s="1"/>
      <c r="T41" s="1"/>
      <c r="U41" s="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ht="12.75">
      <c r="A42" s="1"/>
      <c r="B42" s="1"/>
      <c r="C42" s="1"/>
      <c r="D42" s="1"/>
      <c r="E42" s="1"/>
      <c r="F42" s="1"/>
      <c r="G42" s="1"/>
      <c r="H42" s="1"/>
      <c r="I42" s="1"/>
      <c r="J42" s="11"/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12.75">
      <c r="A43" s="1"/>
      <c r="B43" s="1"/>
      <c r="C43" s="1"/>
      <c r="D43" s="1"/>
      <c r="E43" s="1"/>
      <c r="F43" s="1"/>
      <c r="G43" s="1"/>
      <c r="H43" s="1"/>
      <c r="I43" s="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ht="12.75">
      <c r="A44" s="1"/>
      <c r="B44" s="1"/>
      <c r="C44" s="1"/>
      <c r="D44" s="1"/>
      <c r="E44" s="1"/>
      <c r="F44" s="1"/>
      <c r="G44" s="1"/>
      <c r="H44" s="1"/>
      <c r="I44" s="1"/>
      <c r="J44" s="11"/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ht="12.75">
      <c r="A45" s="1"/>
      <c r="B45" s="1"/>
      <c r="C45" s="1"/>
      <c r="D45" s="1"/>
      <c r="E45" s="1"/>
      <c r="F45" s="1"/>
      <c r="G45" s="1"/>
      <c r="H45" s="1"/>
      <c r="I45" s="1"/>
      <c r="J45" s="11"/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ht="12.75">
      <c r="A46" s="1"/>
      <c r="B46" s="1"/>
      <c r="C46" s="1"/>
      <c r="D46" s="1"/>
      <c r="E46" s="1"/>
      <c r="F46" s="1"/>
      <c r="G46" s="1"/>
      <c r="H46" s="1"/>
      <c r="I46" s="1"/>
      <c r="J46" s="11"/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ht="12.75">
      <c r="A47" s="1"/>
      <c r="B47" s="1"/>
      <c r="C47" s="1"/>
      <c r="D47" s="1"/>
      <c r="E47" s="1"/>
      <c r="F47" s="1"/>
      <c r="G47" s="1"/>
      <c r="H47" s="1"/>
      <c r="I47" s="1"/>
      <c r="J47" s="1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ht="12.75">
      <c r="A48" s="1"/>
      <c r="B48" s="1"/>
      <c r="C48" s="1"/>
      <c r="D48" s="1"/>
      <c r="E48" s="1"/>
      <c r="F48" s="1"/>
      <c r="G48" s="1"/>
      <c r="H48" s="1"/>
      <c r="I48" s="1"/>
      <c r="J48" s="11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ht="12.75">
      <c r="A49" s="1"/>
      <c r="B49" s="1"/>
      <c r="C49" s="1"/>
      <c r="D49" s="1"/>
      <c r="E49" s="1"/>
      <c r="F49" s="1"/>
      <c r="G49" s="1"/>
      <c r="H49" s="1"/>
      <c r="I49" s="1"/>
      <c r="J49" s="11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ht="12.75">
      <c r="A50" s="1"/>
      <c r="B50" s="1"/>
      <c r="C50" s="1"/>
      <c r="D50" s="1"/>
      <c r="E50" s="1"/>
      <c r="F50" s="1"/>
      <c r="G50" s="1"/>
      <c r="H50" s="1"/>
      <c r="I50" s="1"/>
      <c r="J50" s="11"/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ht="12.75">
      <c r="A51" s="1"/>
      <c r="B51" s="1"/>
      <c r="C51" s="1"/>
      <c r="D51" s="1"/>
      <c r="E51" s="1"/>
      <c r="F51" s="1"/>
      <c r="G51" s="1"/>
      <c r="H51" s="1"/>
      <c r="I51" s="1"/>
      <c r="J51" s="11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ht="12.75">
      <c r="A52" s="1"/>
      <c r="B52" s="1"/>
      <c r="C52" s="1"/>
      <c r="D52" s="1"/>
      <c r="E52" s="1"/>
      <c r="F52" s="1"/>
      <c r="G52" s="1"/>
      <c r="H52" s="1"/>
      <c r="I52" s="1"/>
      <c r="J52" s="11"/>
      <c r="K52" s="11"/>
      <c r="L52" s="1"/>
      <c r="M52" s="1"/>
      <c r="N52" s="1"/>
      <c r="O52" s="1"/>
      <c r="P52" s="1"/>
      <c r="Q52" s="1"/>
      <c r="R52" s="1"/>
      <c r="S52" s="1"/>
      <c r="T52" s="1"/>
      <c r="U52" s="1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ht="12.75">
      <c r="A53" s="1"/>
      <c r="B53" s="1"/>
      <c r="C53" s="1"/>
      <c r="D53" s="1"/>
      <c r="E53" s="1"/>
      <c r="F53" s="1"/>
      <c r="G53" s="1"/>
      <c r="H53" s="1"/>
      <c r="I53" s="1"/>
      <c r="J53" s="11"/>
      <c r="K53" s="11"/>
      <c r="L53" s="1"/>
      <c r="M53" s="1"/>
      <c r="N53" s="1"/>
      <c r="O53" s="1"/>
      <c r="P53" s="1"/>
      <c r="Q53" s="1"/>
      <c r="R53" s="1"/>
      <c r="S53" s="1"/>
      <c r="T53" s="1"/>
      <c r="U53" s="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ht="12.75">
      <c r="A54" s="1"/>
      <c r="B54" s="1"/>
      <c r="C54" s="1"/>
      <c r="D54" s="1"/>
      <c r="E54" s="1"/>
      <c r="F54" s="1"/>
      <c r="G54" s="1"/>
      <c r="H54" s="1"/>
      <c r="I54" s="1"/>
      <c r="J54" s="11"/>
      <c r="K54" s="11"/>
      <c r="L54" s="1"/>
      <c r="M54" s="1"/>
      <c r="N54" s="1"/>
      <c r="O54" s="1"/>
      <c r="P54" s="1"/>
      <c r="Q54" s="1"/>
      <c r="R54" s="1"/>
      <c r="S54" s="1"/>
      <c r="T54" s="1"/>
      <c r="U54" s="1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ht="12.75">
      <c r="A55" s="1"/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ht="12.75">
      <c r="A56" s="1"/>
      <c r="B56" s="1"/>
      <c r="C56" s="1"/>
      <c r="D56" s="1"/>
      <c r="E56" s="1"/>
      <c r="F56" s="1"/>
      <c r="G56" s="1"/>
      <c r="H56" s="1"/>
      <c r="I56" s="1"/>
      <c r="J56" s="11"/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ht="12.75">
      <c r="A57" s="1"/>
      <c r="B57" s="1"/>
      <c r="C57" s="1"/>
      <c r="D57" s="1"/>
      <c r="E57" s="1"/>
      <c r="F57" s="1"/>
      <c r="G57" s="1"/>
      <c r="H57" s="1"/>
      <c r="I57" s="1"/>
      <c r="J57" s="11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1:70" ht="12.75">
      <c r="A58" s="1"/>
      <c r="B58" s="1"/>
      <c r="C58" s="1"/>
      <c r="D58" s="1"/>
      <c r="E58" s="1"/>
      <c r="F58" s="1"/>
      <c r="G58" s="1"/>
      <c r="H58" s="1"/>
      <c r="I58" s="1"/>
      <c r="J58" s="11"/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1:70" ht="12.75">
      <c r="A59" s="1"/>
      <c r="B59" s="1"/>
      <c r="C59" s="1"/>
      <c r="D59" s="1"/>
      <c r="E59" s="1"/>
      <c r="F59" s="1"/>
      <c r="G59" s="1"/>
      <c r="H59" s="1"/>
      <c r="I59" s="1"/>
      <c r="J59" s="11"/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1:70" ht="12.75">
      <c r="A60" s="6"/>
      <c r="B60" s="6"/>
      <c r="C60" s="6"/>
      <c r="D60" s="6"/>
      <c r="E60" s="6"/>
      <c r="F60" s="6"/>
      <c r="G60" s="6"/>
      <c r="H60" s="6"/>
      <c r="I60" s="6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1:70" ht="12.75">
      <c r="A61" s="6"/>
      <c r="B61" s="6"/>
      <c r="C61" s="6"/>
      <c r="D61" s="6"/>
      <c r="E61" s="6"/>
      <c r="F61" s="6"/>
      <c r="G61" s="6"/>
      <c r="H61" s="6"/>
      <c r="I61" s="6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1:70" ht="12.75">
      <c r="A62" s="6"/>
      <c r="B62" s="6"/>
      <c r="C62" s="6"/>
      <c r="D62" s="6"/>
      <c r="E62" s="6"/>
      <c r="F62" s="6"/>
      <c r="G62" s="6"/>
      <c r="H62" s="6"/>
      <c r="I62" s="6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1:70" ht="12.75">
      <c r="A63" s="6"/>
      <c r="B63" s="6"/>
      <c r="C63" s="6"/>
      <c r="D63" s="6"/>
      <c r="E63" s="6"/>
      <c r="F63" s="6"/>
      <c r="G63" s="6"/>
      <c r="H63" s="6"/>
      <c r="I63" s="6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</row>
    <row r="64" spans="1:70" ht="12.75">
      <c r="A64" s="6"/>
      <c r="B64" s="6"/>
      <c r="C64" s="6"/>
      <c r="D64" s="6"/>
      <c r="E64" s="6"/>
      <c r="F64" s="6"/>
      <c r="G64" s="6"/>
      <c r="H64" s="6"/>
      <c r="I64" s="6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</row>
    <row r="65" spans="1:70" ht="12.75">
      <c r="A65" s="6"/>
      <c r="B65" s="6"/>
      <c r="C65" s="6"/>
      <c r="D65" s="6"/>
      <c r="E65" s="6"/>
      <c r="F65" s="6"/>
      <c r="G65" s="6"/>
      <c r="H65" s="6"/>
      <c r="I65" s="6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1:70" ht="12.75">
      <c r="A66" s="6"/>
      <c r="B66" s="6"/>
      <c r="C66" s="6"/>
      <c r="D66" s="6"/>
      <c r="E66" s="6"/>
      <c r="F66" s="6"/>
      <c r="G66" s="6"/>
      <c r="H66" s="6"/>
      <c r="I66" s="6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1:70" ht="12.75">
      <c r="A67" s="6"/>
      <c r="B67" s="6"/>
      <c r="C67" s="6"/>
      <c r="D67" s="6"/>
      <c r="E67" s="6"/>
      <c r="F67" s="6"/>
      <c r="G67" s="6"/>
      <c r="H67" s="6"/>
      <c r="I67" s="6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1:70" ht="12.75">
      <c r="A68" s="6"/>
      <c r="B68" s="6"/>
      <c r="C68" s="6"/>
      <c r="D68" s="6"/>
      <c r="E68" s="6"/>
      <c r="F68" s="6"/>
      <c r="G68" s="6"/>
      <c r="H68" s="6"/>
      <c r="I68" s="6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1:70" ht="12.75">
      <c r="A69" s="6"/>
      <c r="B69" s="103"/>
      <c r="C69" s="6"/>
      <c r="D69" s="6"/>
      <c r="E69" s="6"/>
      <c r="F69" s="6"/>
      <c r="G69" s="6"/>
      <c r="H69" s="6"/>
      <c r="I69" s="6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1:70" ht="12.75">
      <c r="A70" s="6"/>
      <c r="B70" s="6"/>
      <c r="C70" s="6"/>
      <c r="D70" s="6"/>
      <c r="E70" s="6"/>
      <c r="F70" s="106"/>
      <c r="G70" s="6"/>
      <c r="H70" s="6"/>
      <c r="I70" s="6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</row>
    <row r="71" spans="1:70" ht="12.75">
      <c r="A71" s="6"/>
      <c r="B71" s="6"/>
      <c r="C71" s="6"/>
      <c r="D71" s="6"/>
      <c r="E71" s="6"/>
      <c r="F71" s="106"/>
      <c r="G71" s="6"/>
      <c r="H71" s="6"/>
      <c r="I71" s="6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 ht="12.75">
      <c r="A72" s="6"/>
      <c r="B72" s="6"/>
      <c r="C72" s="6"/>
      <c r="D72" s="6"/>
      <c r="E72" s="6"/>
      <c r="F72" s="6"/>
      <c r="G72" s="6"/>
      <c r="H72" s="6"/>
      <c r="I72" s="6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1:70" ht="12.75">
      <c r="A73" s="6"/>
      <c r="B73" s="6"/>
      <c r="C73" s="6"/>
      <c r="D73" s="6"/>
      <c r="E73" s="6"/>
      <c r="F73" s="6"/>
      <c r="G73" s="6"/>
      <c r="H73" s="6"/>
      <c r="I73" s="6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 ht="12.75">
      <c r="A74" s="6"/>
      <c r="B74" s="6"/>
      <c r="C74" s="6"/>
      <c r="D74" s="6"/>
      <c r="E74" s="6"/>
      <c r="F74" s="6"/>
      <c r="G74" s="6"/>
      <c r="H74" s="6"/>
      <c r="I74" s="6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</row>
    <row r="75" spans="1:70" ht="12.75">
      <c r="A75" s="6"/>
      <c r="B75" s="6"/>
      <c r="C75" s="6"/>
      <c r="D75" s="6"/>
      <c r="E75" s="6"/>
      <c r="F75" s="6"/>
      <c r="G75" s="6"/>
      <c r="H75" s="6"/>
      <c r="I75" s="6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</row>
    <row r="76" spans="1:70" ht="12.75">
      <c r="A76" s="6"/>
      <c r="B76" s="6"/>
      <c r="C76" s="6"/>
      <c r="D76" s="6"/>
      <c r="E76" s="6"/>
      <c r="F76" s="6"/>
      <c r="G76" s="6"/>
      <c r="H76" s="6"/>
      <c r="I76" s="6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</row>
    <row r="77" spans="1:70" ht="12.75">
      <c r="A77" s="6"/>
      <c r="B77" s="6"/>
      <c r="C77" s="6"/>
      <c r="D77" s="6"/>
      <c r="E77" s="6"/>
      <c r="F77" s="6"/>
      <c r="G77" s="6"/>
      <c r="H77" s="6"/>
      <c r="I77" s="6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</row>
    <row r="78" spans="1:70" ht="12.75">
      <c r="A78" s="6"/>
      <c r="B78" s="6"/>
      <c r="C78" s="6"/>
      <c r="D78" s="6"/>
      <c r="E78" s="6"/>
      <c r="F78" s="6"/>
      <c r="G78" s="6"/>
      <c r="H78" s="6"/>
      <c r="I78" s="6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</row>
    <row r="79" spans="1:70" ht="12.75">
      <c r="A79" s="6"/>
      <c r="B79" s="6"/>
      <c r="C79" s="6"/>
      <c r="D79" s="6"/>
      <c r="E79" s="6"/>
      <c r="F79" s="6"/>
      <c r="G79" s="6"/>
      <c r="H79" s="6"/>
      <c r="I79" s="6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</row>
    <row r="80" spans="1:70" ht="12.75">
      <c r="A80" s="6"/>
      <c r="B80" s="6"/>
      <c r="C80" s="6"/>
      <c r="D80" s="6"/>
      <c r="E80" s="6"/>
      <c r="F80" s="6"/>
      <c r="G80" s="6"/>
      <c r="H80" s="6"/>
      <c r="I80" s="6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</row>
    <row r="81" spans="1:70" ht="12.75">
      <c r="A81" s="6"/>
      <c r="B81" s="6"/>
      <c r="C81" s="6"/>
      <c r="D81" s="6"/>
      <c r="E81" s="6"/>
      <c r="F81" s="6"/>
      <c r="G81" s="6"/>
      <c r="H81" s="6"/>
      <c r="I81" s="6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</row>
    <row r="82" spans="1:70" ht="12.75">
      <c r="A82" s="6"/>
      <c r="B82" s="6"/>
      <c r="C82" s="6"/>
      <c r="D82" s="6"/>
      <c r="E82" s="6"/>
      <c r="F82" s="6"/>
      <c r="G82" s="6"/>
      <c r="H82" s="6"/>
      <c r="I82" s="6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</row>
    <row r="83" spans="1:70" ht="12.75">
      <c r="A83" s="6"/>
      <c r="B83" s="6"/>
      <c r="C83" s="6"/>
      <c r="D83" s="6"/>
      <c r="E83" s="6"/>
      <c r="F83" s="6"/>
      <c r="G83" s="6"/>
      <c r="H83" s="6"/>
      <c r="I83" s="6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</row>
    <row r="84" spans="1:70" ht="12.75">
      <c r="A84" s="6"/>
      <c r="B84" s="6"/>
      <c r="C84" s="6"/>
      <c r="D84" s="6"/>
      <c r="E84" s="6"/>
      <c r="F84" s="6"/>
      <c r="G84" s="6"/>
      <c r="H84" s="6"/>
      <c r="I84" s="6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</row>
    <row r="85" spans="1:70" ht="12.75">
      <c r="A85" s="6"/>
      <c r="B85" s="6"/>
      <c r="C85" s="6"/>
      <c r="D85" s="6"/>
      <c r="E85" s="6"/>
      <c r="F85" s="6"/>
      <c r="G85" s="6"/>
      <c r="H85" s="6"/>
      <c r="I85" s="6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</row>
    <row r="86" spans="1:70" ht="12.75">
      <c r="A86" s="6"/>
      <c r="B86" s="6"/>
      <c r="C86" s="6"/>
      <c r="D86" s="6"/>
      <c r="E86" s="6"/>
      <c r="F86" s="6"/>
      <c r="G86" s="6"/>
      <c r="H86" s="6"/>
      <c r="I86" s="6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</row>
    <row r="87" spans="1:70" ht="12.75">
      <c r="A87" s="6"/>
      <c r="B87" s="6"/>
      <c r="C87" s="6"/>
      <c r="D87" s="6"/>
      <c r="E87" s="6"/>
      <c r="F87" s="6"/>
      <c r="G87" s="6"/>
      <c r="H87" s="6"/>
      <c r="I87" s="6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</row>
    <row r="88" spans="1:70" ht="12.75">
      <c r="A88" s="6"/>
      <c r="B88" s="6"/>
      <c r="C88" s="6"/>
      <c r="D88" s="6"/>
      <c r="E88" s="6"/>
      <c r="F88" s="6"/>
      <c r="G88" s="6"/>
      <c r="H88" s="6"/>
      <c r="I88" s="6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</row>
    <row r="89" spans="1:70" ht="12.75">
      <c r="A89" s="6"/>
      <c r="B89" s="6"/>
      <c r="C89" s="6"/>
      <c r="D89" s="6"/>
      <c r="E89" s="6"/>
      <c r="F89" s="6"/>
      <c r="G89" s="6"/>
      <c r="H89" s="6"/>
      <c r="I89" s="6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</row>
    <row r="90" spans="1:70" ht="12.75">
      <c r="A90" s="6"/>
      <c r="B90" s="6"/>
      <c r="C90" s="6"/>
      <c r="D90" s="6"/>
      <c r="E90" s="6"/>
      <c r="F90" s="6"/>
      <c r="G90" s="6"/>
      <c r="H90" s="6"/>
      <c r="I90" s="6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</row>
    <row r="91" spans="1:70" ht="12.75">
      <c r="A91" s="6"/>
      <c r="B91" s="6"/>
      <c r="C91" s="6"/>
      <c r="D91" s="6"/>
      <c r="E91" s="6"/>
      <c r="F91" s="6"/>
      <c r="G91" s="6"/>
      <c r="H91" s="6"/>
      <c r="I91" s="6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</row>
    <row r="92" spans="1:70" ht="12.75">
      <c r="A92" s="6"/>
      <c r="B92" s="6"/>
      <c r="C92" s="6"/>
      <c r="D92" s="6"/>
      <c r="E92" s="6"/>
      <c r="F92" s="6"/>
      <c r="G92" s="6"/>
      <c r="H92" s="6"/>
      <c r="I92" s="6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</row>
    <row r="93" spans="1:70" ht="12.75">
      <c r="A93" s="6"/>
      <c r="B93" s="6"/>
      <c r="C93" s="6"/>
      <c r="D93" s="6"/>
      <c r="E93" s="6"/>
      <c r="F93" s="6"/>
      <c r="G93" s="6"/>
      <c r="H93" s="6"/>
      <c r="I93" s="6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</row>
    <row r="94" spans="1:70" ht="12.75">
      <c r="A94" s="6"/>
      <c r="B94" s="6"/>
      <c r="C94" s="6"/>
      <c r="D94" s="6"/>
      <c r="E94" s="6"/>
      <c r="F94" s="6"/>
      <c r="G94" s="6"/>
      <c r="H94" s="6"/>
      <c r="I94" s="6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</row>
    <row r="95" spans="1:70" ht="12.75">
      <c r="A95" s="6"/>
      <c r="B95" s="6"/>
      <c r="C95" s="6"/>
      <c r="D95" s="6"/>
      <c r="E95" s="6"/>
      <c r="F95" s="6"/>
      <c r="G95" s="6"/>
      <c r="H95" s="6"/>
      <c r="I95" s="6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</row>
    <row r="96" spans="1:70" ht="12.75">
      <c r="A96" s="6"/>
      <c r="B96" s="6"/>
      <c r="C96" s="6"/>
      <c r="D96" s="6"/>
      <c r="E96" s="6"/>
      <c r="F96" s="6"/>
      <c r="G96" s="6"/>
      <c r="H96" s="6"/>
      <c r="I96" s="6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</row>
    <row r="97" spans="1:70" ht="12.75">
      <c r="A97" s="6"/>
      <c r="B97" s="6"/>
      <c r="C97" s="6"/>
      <c r="D97" s="6"/>
      <c r="E97" s="6"/>
      <c r="F97" s="6"/>
      <c r="G97" s="6"/>
      <c r="H97" s="6"/>
      <c r="I97" s="6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</row>
    <row r="98" spans="1:70" ht="12.75">
      <c r="A98" s="6"/>
      <c r="B98" s="6"/>
      <c r="C98" s="6"/>
      <c r="D98" s="6"/>
      <c r="E98" s="6"/>
      <c r="F98" s="6"/>
      <c r="G98" s="6"/>
      <c r="H98" s="6"/>
      <c r="I98" s="6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</row>
    <row r="99" spans="1:70" ht="12.75">
      <c r="A99" s="6"/>
      <c r="B99" s="6"/>
      <c r="C99" s="6"/>
      <c r="D99" s="6"/>
      <c r="E99" s="6"/>
      <c r="F99" s="6"/>
      <c r="G99" s="6"/>
      <c r="H99" s="6"/>
      <c r="I99" s="6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</row>
    <row r="100" spans="1:70" ht="12.75">
      <c r="A100" s="6"/>
      <c r="B100" s="6"/>
      <c r="C100" s="6"/>
      <c r="D100" s="6"/>
      <c r="E100" s="6"/>
      <c r="F100" s="6"/>
      <c r="G100" s="6"/>
      <c r="H100" s="6"/>
      <c r="I100" s="6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</row>
    <row r="101" spans="1:70" ht="12.75">
      <c r="A101" s="6"/>
      <c r="B101" s="6"/>
      <c r="C101" s="6"/>
      <c r="D101" s="6"/>
      <c r="E101" s="6"/>
      <c r="F101" s="6"/>
      <c r="G101" s="6"/>
      <c r="H101" s="6"/>
      <c r="I101" s="6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</row>
    <row r="102" spans="1:70" ht="12.75">
      <c r="A102" s="6"/>
      <c r="B102" s="6"/>
      <c r="C102" s="6"/>
      <c r="D102" s="6"/>
      <c r="E102" s="6"/>
      <c r="F102" s="6"/>
      <c r="G102" s="6"/>
      <c r="H102" s="6"/>
      <c r="I102" s="6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</row>
    <row r="103" spans="1:70" ht="12.75">
      <c r="A103" s="6"/>
      <c r="B103" s="6"/>
      <c r="C103" s="6"/>
      <c r="D103" s="6"/>
      <c r="E103" s="6"/>
      <c r="F103" s="6"/>
      <c r="G103" s="6"/>
      <c r="H103" s="6"/>
      <c r="I103" s="6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</row>
    <row r="104" spans="1:70" ht="12.75">
      <c r="A104" s="6"/>
      <c r="B104" s="6"/>
      <c r="C104" s="6"/>
      <c r="D104" s="6"/>
      <c r="E104" s="6"/>
      <c r="F104" s="6"/>
      <c r="G104" s="6"/>
      <c r="H104" s="6"/>
      <c r="I104" s="6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</row>
    <row r="105" spans="1:70" ht="12.75">
      <c r="A105" s="6"/>
      <c r="B105" s="6"/>
      <c r="C105" s="6"/>
      <c r="D105" s="6"/>
      <c r="E105" s="6"/>
      <c r="F105" s="6"/>
      <c r="G105" s="6"/>
      <c r="H105" s="6"/>
      <c r="I105" s="6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</row>
    <row r="106" spans="1:70" ht="12.75">
      <c r="A106" s="6"/>
      <c r="B106" s="6"/>
      <c r="C106" s="6"/>
      <c r="D106" s="6"/>
      <c r="E106" s="6"/>
      <c r="F106" s="6"/>
      <c r="G106" s="6"/>
      <c r="H106" s="6"/>
      <c r="I106" s="6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</row>
    <row r="107" spans="1:70" ht="12.75">
      <c r="A107" s="6"/>
      <c r="B107" s="6"/>
      <c r="C107" s="6"/>
      <c r="D107" s="6"/>
      <c r="E107" s="6"/>
      <c r="F107" s="6"/>
      <c r="G107" s="6"/>
      <c r="H107" s="6"/>
      <c r="I107" s="6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</row>
    <row r="108" spans="1:70" ht="12.75">
      <c r="A108" s="6"/>
      <c r="B108" s="6"/>
      <c r="C108" s="6"/>
      <c r="D108" s="6"/>
      <c r="E108" s="6"/>
      <c r="F108" s="6"/>
      <c r="G108" s="6"/>
      <c r="H108" s="6"/>
      <c r="I108" s="6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</row>
    <row r="109" spans="1:70" ht="12.75">
      <c r="A109" s="6"/>
      <c r="B109" s="6"/>
      <c r="C109" s="6"/>
      <c r="D109" s="6"/>
      <c r="E109" s="6"/>
      <c r="F109" s="6"/>
      <c r="G109" s="6"/>
      <c r="H109" s="6"/>
      <c r="I109" s="6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</row>
    <row r="110" spans="1:70" ht="12.75">
      <c r="A110" s="6"/>
      <c r="B110" s="6"/>
      <c r="C110" s="6"/>
      <c r="D110" s="6"/>
      <c r="E110" s="6"/>
      <c r="F110" s="6"/>
      <c r="G110" s="6"/>
      <c r="H110" s="6"/>
      <c r="I110" s="6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</row>
    <row r="111" spans="1:70" ht="12.75">
      <c r="A111" s="6"/>
      <c r="B111" s="6"/>
      <c r="C111" s="6"/>
      <c r="D111" s="6"/>
      <c r="E111" s="6"/>
      <c r="F111" s="6"/>
      <c r="G111" s="6"/>
      <c r="H111" s="6"/>
      <c r="I111" s="6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</row>
    <row r="112" spans="1:70" ht="12.75">
      <c r="A112" s="6"/>
      <c r="B112" s="6"/>
      <c r="C112" s="6"/>
      <c r="D112" s="6"/>
      <c r="E112" s="6"/>
      <c r="F112" s="6"/>
      <c r="G112" s="6"/>
      <c r="H112" s="6"/>
      <c r="I112" s="6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</row>
    <row r="113" spans="1:70" ht="12.75">
      <c r="A113" s="6"/>
      <c r="B113" s="6"/>
      <c r="C113" s="6"/>
      <c r="D113" s="6"/>
      <c r="E113" s="6"/>
      <c r="F113" s="6"/>
      <c r="G113" s="6"/>
      <c r="H113" s="6"/>
      <c r="I113" s="6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</row>
    <row r="114" spans="1:70" ht="12.75">
      <c r="A114" s="6"/>
      <c r="B114" s="6"/>
      <c r="C114" s="6"/>
      <c r="D114" s="6"/>
      <c r="E114" s="6"/>
      <c r="F114" s="6"/>
      <c r="G114" s="6"/>
      <c r="H114" s="6"/>
      <c r="I114" s="6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</row>
    <row r="115" spans="1:70" ht="12.75">
      <c r="A115" s="6"/>
      <c r="B115" s="6"/>
      <c r="C115" s="6"/>
      <c r="D115" s="6"/>
      <c r="E115" s="6"/>
      <c r="F115" s="6"/>
      <c r="G115" s="6"/>
      <c r="H115" s="6"/>
      <c r="I115" s="6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</row>
    <row r="116" spans="1:70" ht="12.75">
      <c r="A116" s="6"/>
      <c r="B116" s="6"/>
      <c r="C116" s="6"/>
      <c r="D116" s="6"/>
      <c r="E116" s="6"/>
      <c r="F116" s="6"/>
      <c r="G116" s="6"/>
      <c r="H116" s="6"/>
      <c r="I116" s="6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</row>
    <row r="117" spans="1:70" ht="12.75">
      <c r="A117" s="6"/>
      <c r="B117" s="6"/>
      <c r="C117" s="6"/>
      <c r="D117" s="6"/>
      <c r="E117" s="6"/>
      <c r="F117" s="6"/>
      <c r="G117" s="6"/>
      <c r="H117" s="6"/>
      <c r="I117" s="6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</row>
    <row r="118" spans="1:70" ht="12.75">
      <c r="A118" s="6"/>
      <c r="B118" s="6"/>
      <c r="C118" s="6"/>
      <c r="D118" s="6"/>
      <c r="E118" s="6"/>
      <c r="F118" s="6"/>
      <c r="G118" s="6"/>
      <c r="H118" s="6"/>
      <c r="I118" s="6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</row>
    <row r="119" spans="1:70" ht="12.75">
      <c r="A119" s="6"/>
      <c r="B119" s="6"/>
      <c r="C119" s="6"/>
      <c r="D119" s="6"/>
      <c r="E119" s="6"/>
      <c r="F119" s="6"/>
      <c r="G119" s="6"/>
      <c r="H119" s="6"/>
      <c r="I119" s="6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</row>
    <row r="120" spans="1:70" ht="12.75">
      <c r="A120" s="6"/>
      <c r="B120" s="6"/>
      <c r="C120" s="6"/>
      <c r="D120" s="6"/>
      <c r="E120" s="6"/>
      <c r="F120" s="6"/>
      <c r="G120" s="6"/>
      <c r="H120" s="6"/>
      <c r="I120" s="6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</row>
    <row r="121" spans="1:70" ht="12.75">
      <c r="A121" s="6"/>
      <c r="B121" s="6"/>
      <c r="C121" s="6"/>
      <c r="D121" s="6"/>
      <c r="E121" s="6"/>
      <c r="F121" s="6"/>
      <c r="G121" s="6"/>
      <c r="H121" s="6"/>
      <c r="I121" s="6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</row>
    <row r="122" spans="1:70" ht="12.75">
      <c r="A122" s="6"/>
      <c r="B122" s="6"/>
      <c r="C122" s="6"/>
      <c r="D122" s="6"/>
      <c r="E122" s="6"/>
      <c r="F122" s="6"/>
      <c r="G122" s="6"/>
      <c r="H122" s="6"/>
      <c r="I122" s="6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</row>
    <row r="123" spans="1:70" ht="12.75">
      <c r="A123" s="6"/>
      <c r="B123" s="6"/>
      <c r="C123" s="6"/>
      <c r="D123" s="6"/>
      <c r="E123" s="6"/>
      <c r="F123" s="6"/>
      <c r="G123" s="6"/>
      <c r="H123" s="6"/>
      <c r="I123" s="6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</row>
    <row r="124" spans="1:70" ht="12.75">
      <c r="A124" s="6"/>
      <c r="B124" s="6"/>
      <c r="C124" s="6"/>
      <c r="D124" s="6"/>
      <c r="E124" s="6"/>
      <c r="F124" s="6"/>
      <c r="G124" s="6"/>
      <c r="H124" s="6"/>
      <c r="I124" s="6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</row>
    <row r="125" spans="1:70" ht="12.75">
      <c r="A125" s="6"/>
      <c r="B125" s="6"/>
      <c r="C125" s="6"/>
      <c r="D125" s="6"/>
      <c r="E125" s="6"/>
      <c r="F125" s="6"/>
      <c r="G125" s="6"/>
      <c r="H125" s="6"/>
      <c r="I125" s="6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</row>
    <row r="126" spans="1:70" ht="12.75">
      <c r="A126" s="6"/>
      <c r="B126" s="6"/>
      <c r="C126" s="6"/>
      <c r="D126" s="6"/>
      <c r="E126" s="6"/>
      <c r="F126" s="6"/>
      <c r="G126" s="6"/>
      <c r="H126" s="6"/>
      <c r="I126" s="6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</row>
    <row r="127" spans="1:70" ht="12.75">
      <c r="A127" s="6"/>
      <c r="B127" s="6"/>
      <c r="C127" s="6"/>
      <c r="D127" s="6"/>
      <c r="E127" s="6"/>
      <c r="F127" s="6"/>
      <c r="G127" s="6"/>
      <c r="H127" s="6"/>
      <c r="I127" s="6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</row>
    <row r="128" spans="1:70" ht="12.75">
      <c r="A128" s="6"/>
      <c r="B128" s="6"/>
      <c r="C128" s="6"/>
      <c r="D128" s="6"/>
      <c r="E128" s="6"/>
      <c r="F128" s="6"/>
      <c r="G128" s="6"/>
      <c r="H128" s="6"/>
      <c r="I128" s="6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</row>
    <row r="129" spans="1:70" ht="12.75">
      <c r="A129" s="6"/>
      <c r="B129" s="6"/>
      <c r="C129" s="6"/>
      <c r="D129" s="6"/>
      <c r="E129" s="6"/>
      <c r="F129" s="6"/>
      <c r="G129" s="6"/>
      <c r="H129" s="6"/>
      <c r="I129" s="6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</row>
  </sheetData>
  <sheetProtection/>
  <mergeCells count="7">
    <mergeCell ref="F6:G6"/>
    <mergeCell ref="H6:I6"/>
    <mergeCell ref="A5:L5"/>
    <mergeCell ref="A1:M1"/>
    <mergeCell ref="A2:M2"/>
    <mergeCell ref="A3:M3"/>
    <mergeCell ref="A4:O4"/>
  </mergeCells>
  <printOptions gridLines="1" horizontalCentered="1"/>
  <pageMargins left="0.65" right="0.3937007874015748" top="0.49" bottom="0.79" header="0.72" footer="0.38"/>
  <pageSetup horizontalDpi="300" verticalDpi="300" orientation="landscape" scale="70" r:id="rId3"/>
  <headerFooter alignWithMargins="0">
    <oddFooter>&amp;C&amp;"Arial,Negrita"ANEXO 2: RESGUARDOS CONSTITUIDOS POR EL INCORA                                      
&amp;"Arial,Normal"&amp;8
&amp;R&amp;F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4">
      <selection activeCell="J8" sqref="J8"/>
    </sheetView>
  </sheetViews>
  <sheetFormatPr defaultColWidth="11.421875" defaultRowHeight="12.75"/>
  <cols>
    <col min="1" max="1" width="8.28125" style="0" customWidth="1"/>
    <col min="2" max="2" width="18.140625" style="0" customWidth="1"/>
    <col min="3" max="3" width="12.57421875" style="0" customWidth="1"/>
    <col min="4" max="4" width="9.28125" style="0" customWidth="1"/>
    <col min="5" max="5" width="12.8515625" style="0" customWidth="1"/>
    <col min="6" max="6" width="15.00390625" style="0" customWidth="1"/>
    <col min="8" max="8" width="10.28125" style="0" customWidth="1"/>
    <col min="9" max="9" width="9.28125" style="0" customWidth="1"/>
    <col min="10" max="10" width="11.421875" style="12" customWidth="1"/>
    <col min="11" max="11" width="9.57421875" style="12" bestFit="1" customWidth="1"/>
    <col min="12" max="15" width="8.421875" style="0" bestFit="1" customWidth="1"/>
  </cols>
  <sheetData>
    <row r="1" spans="1:17" ht="12.75">
      <c r="A1" s="407" t="s">
        <v>836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1"/>
      <c r="P1" s="1"/>
      <c r="Q1" s="1"/>
    </row>
    <row r="2" spans="1:17" ht="12.75">
      <c r="A2" s="407" t="s">
        <v>243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1"/>
      <c r="P2" s="1"/>
      <c r="Q2" s="1"/>
    </row>
    <row r="3" spans="1:17" ht="12.75">
      <c r="A3" s="407" t="s">
        <v>1537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1"/>
      <c r="P3" s="1"/>
      <c r="Q3" s="1"/>
    </row>
    <row r="4" spans="1:17" ht="12.7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1"/>
      <c r="N4" s="1"/>
      <c r="O4" s="1"/>
      <c r="P4" s="1"/>
      <c r="Q4" s="1"/>
    </row>
    <row r="5" spans="1:17" s="58" customFormat="1" ht="12.75">
      <c r="A5" s="67" t="s">
        <v>837</v>
      </c>
      <c r="B5" s="54" t="s">
        <v>371</v>
      </c>
      <c r="C5" s="67" t="s">
        <v>246</v>
      </c>
      <c r="D5" s="55" t="s">
        <v>247</v>
      </c>
      <c r="E5" s="67" t="s">
        <v>248</v>
      </c>
      <c r="F5" s="408" t="s">
        <v>249</v>
      </c>
      <c r="G5" s="405"/>
      <c r="H5" s="404" t="s">
        <v>373</v>
      </c>
      <c r="I5" s="405"/>
      <c r="J5" s="82" t="s">
        <v>429</v>
      </c>
      <c r="K5" s="73" t="s">
        <v>1553</v>
      </c>
      <c r="L5" s="73" t="s">
        <v>1553</v>
      </c>
      <c r="M5" s="73" t="s">
        <v>1553</v>
      </c>
      <c r="N5" s="73" t="s">
        <v>1553</v>
      </c>
      <c r="O5" s="67" t="s">
        <v>37</v>
      </c>
      <c r="P5" s="57"/>
      <c r="Q5" s="57"/>
    </row>
    <row r="6" spans="1:17" s="58" customFormat="1" ht="12.75">
      <c r="A6" s="68" t="s">
        <v>839</v>
      </c>
      <c r="B6" s="61" t="s">
        <v>254</v>
      </c>
      <c r="C6" s="68"/>
      <c r="D6" s="60"/>
      <c r="E6" s="68"/>
      <c r="F6" s="60" t="s">
        <v>255</v>
      </c>
      <c r="G6" s="70" t="s">
        <v>250</v>
      </c>
      <c r="H6" s="60" t="s">
        <v>251</v>
      </c>
      <c r="I6" s="70" t="s">
        <v>252</v>
      </c>
      <c r="J6" s="83"/>
      <c r="K6" s="74" t="s">
        <v>1498</v>
      </c>
      <c r="L6" s="74" t="s">
        <v>2108</v>
      </c>
      <c r="M6" s="74" t="s">
        <v>1800</v>
      </c>
      <c r="N6" s="74" t="s">
        <v>120</v>
      </c>
      <c r="O6" s="68">
        <v>2004</v>
      </c>
      <c r="P6" s="57"/>
      <c r="Q6" s="57"/>
    </row>
    <row r="7" spans="1:17" ht="33.75">
      <c r="A7" s="318">
        <v>1</v>
      </c>
      <c r="B7" s="102" t="s">
        <v>100</v>
      </c>
      <c r="C7" s="102" t="s">
        <v>1907</v>
      </c>
      <c r="D7" s="102" t="s">
        <v>1908</v>
      </c>
      <c r="E7" s="102" t="s">
        <v>1909</v>
      </c>
      <c r="F7" s="102" t="s">
        <v>1914</v>
      </c>
      <c r="G7" s="22" t="s">
        <v>1004</v>
      </c>
      <c r="H7" s="25">
        <v>8160</v>
      </c>
      <c r="I7" s="36">
        <v>1112</v>
      </c>
      <c r="J7" s="32">
        <v>381267</v>
      </c>
      <c r="K7" s="118">
        <v>12932</v>
      </c>
      <c r="L7" s="118">
        <v>12932</v>
      </c>
      <c r="M7" s="118">
        <v>13175</v>
      </c>
      <c r="N7" s="118">
        <v>13244</v>
      </c>
      <c r="O7" s="118">
        <v>13309</v>
      </c>
      <c r="P7" s="1"/>
      <c r="Q7" s="1"/>
    </row>
    <row r="8" spans="1:17" ht="33.75">
      <c r="A8" s="318">
        <v>1</v>
      </c>
      <c r="B8" s="102" t="s">
        <v>101</v>
      </c>
      <c r="C8" s="102" t="s">
        <v>1910</v>
      </c>
      <c r="D8" s="4" t="s">
        <v>1007</v>
      </c>
      <c r="E8" s="22" t="s">
        <v>1006</v>
      </c>
      <c r="F8" s="102" t="s">
        <v>1913</v>
      </c>
      <c r="G8" s="101" t="s">
        <v>1911</v>
      </c>
      <c r="H8" s="25">
        <v>8130</v>
      </c>
      <c r="I8" s="36">
        <v>950</v>
      </c>
      <c r="J8" s="17">
        <v>195900</v>
      </c>
      <c r="K8" s="118">
        <v>12595</v>
      </c>
      <c r="L8" s="118">
        <v>12595</v>
      </c>
      <c r="M8" s="118">
        <v>13056</v>
      </c>
      <c r="N8" s="118">
        <v>13153</v>
      </c>
      <c r="O8" s="118">
        <v>13092</v>
      </c>
      <c r="P8" s="1"/>
      <c r="Q8" s="1"/>
    </row>
    <row r="9" spans="1:17" ht="33.75">
      <c r="A9" s="4">
        <v>1</v>
      </c>
      <c r="B9" s="101" t="s">
        <v>689</v>
      </c>
      <c r="C9" s="102" t="s">
        <v>690</v>
      </c>
      <c r="D9" s="4" t="s">
        <v>1009</v>
      </c>
      <c r="E9" s="22" t="s">
        <v>1010</v>
      </c>
      <c r="F9" s="22" t="s">
        <v>1011</v>
      </c>
      <c r="G9" s="22"/>
      <c r="H9" s="25">
        <v>388</v>
      </c>
      <c r="I9" s="25">
        <v>69</v>
      </c>
      <c r="J9" s="17">
        <v>379.3</v>
      </c>
      <c r="K9" s="118">
        <v>900</v>
      </c>
      <c r="L9" s="118">
        <v>900</v>
      </c>
      <c r="M9" s="118">
        <v>900</v>
      </c>
      <c r="N9" s="118">
        <v>893</v>
      </c>
      <c r="O9" s="118">
        <v>885</v>
      </c>
      <c r="P9" s="1"/>
      <c r="Q9" s="1"/>
    </row>
    <row r="10" spans="1:17" ht="12.75">
      <c r="A10" s="4"/>
      <c r="B10" s="22"/>
      <c r="C10" s="22"/>
      <c r="D10" s="4"/>
      <c r="E10" s="22"/>
      <c r="F10" s="22"/>
      <c r="G10" s="22"/>
      <c r="H10" s="25"/>
      <c r="I10" s="25"/>
      <c r="J10" s="17"/>
      <c r="K10" s="27"/>
      <c r="L10" s="27"/>
      <c r="M10" s="27"/>
      <c r="N10" s="27"/>
      <c r="O10" s="1"/>
      <c r="P10" s="1"/>
      <c r="Q10" s="1"/>
    </row>
    <row r="11" spans="1:17" ht="12.75">
      <c r="A11" s="4"/>
      <c r="B11" s="4"/>
      <c r="C11" s="4"/>
      <c r="D11" s="4"/>
      <c r="E11" s="4"/>
      <c r="F11" s="4"/>
      <c r="G11" s="4"/>
      <c r="H11" s="25"/>
      <c r="I11" s="25"/>
      <c r="J11" s="17"/>
      <c r="K11" s="27"/>
      <c r="L11" s="27"/>
      <c r="M11" s="27"/>
      <c r="N11" s="27"/>
      <c r="O11" s="1"/>
      <c r="P11" s="1"/>
      <c r="Q11" s="1"/>
    </row>
    <row r="12" spans="1:17" ht="12.75">
      <c r="A12" s="37">
        <f>SUM(A7:A11)</f>
        <v>3</v>
      </c>
      <c r="B12" s="33"/>
      <c r="C12" s="38"/>
      <c r="D12" s="38"/>
      <c r="E12" s="38"/>
      <c r="F12" s="38"/>
      <c r="G12" s="38"/>
      <c r="H12" s="39">
        <f>SUM(H7:H11)</f>
        <v>16678</v>
      </c>
      <c r="I12" s="39">
        <f>SUM(I7:I10)</f>
        <v>2131</v>
      </c>
      <c r="J12" s="35">
        <f>SUM(J7:J11)</f>
        <v>577546.3</v>
      </c>
      <c r="K12" s="39">
        <f>SUM(K7:K10)</f>
        <v>26427</v>
      </c>
      <c r="L12" s="39">
        <f>SUM(L7:L10)</f>
        <v>26427</v>
      </c>
      <c r="M12" s="39">
        <f>SUM(M7:M10)</f>
        <v>27131</v>
      </c>
      <c r="N12" s="39">
        <f>SUM(N7:N10)</f>
        <v>27290</v>
      </c>
      <c r="O12" s="339">
        <f>SUM(O7:O11)</f>
        <v>27286</v>
      </c>
      <c r="P12" s="1"/>
      <c r="Q12" s="1"/>
    </row>
    <row r="13" spans="10:17" ht="12.75">
      <c r="J13"/>
      <c r="K13"/>
      <c r="L13" s="1"/>
      <c r="M13" s="1"/>
      <c r="N13" s="1"/>
      <c r="O13" s="1"/>
      <c r="P13" s="1"/>
      <c r="Q13" s="1"/>
    </row>
    <row r="14" spans="10:17" ht="12.75">
      <c r="J14"/>
      <c r="K14"/>
      <c r="L14" s="1"/>
      <c r="M14" s="1"/>
      <c r="N14" s="1"/>
      <c r="O14" s="1"/>
      <c r="P14" s="1"/>
      <c r="Q14" s="1"/>
    </row>
    <row r="15" spans="1:17" ht="12.75">
      <c r="A15" s="81" t="s">
        <v>97</v>
      </c>
      <c r="B15" s="2"/>
      <c r="C15" s="2"/>
      <c r="D15" s="2"/>
      <c r="J15"/>
      <c r="K15"/>
      <c r="L15" s="1"/>
      <c r="M15" s="1"/>
      <c r="N15" s="1"/>
      <c r="O15" s="1"/>
      <c r="P15" s="1"/>
      <c r="Q15" s="1"/>
    </row>
    <row r="16" spans="1:17" ht="12.75">
      <c r="A16" s="1"/>
      <c r="B16" s="6" t="s">
        <v>1504</v>
      </c>
      <c r="C16" s="1"/>
      <c r="D16" s="20"/>
      <c r="E16" s="1"/>
      <c r="F16" s="1"/>
      <c r="G16" s="1"/>
      <c r="H16" s="1"/>
      <c r="I16" s="1"/>
      <c r="J16" s="11"/>
      <c r="K16" s="118">
        <v>510</v>
      </c>
      <c r="L16" s="118">
        <v>510</v>
      </c>
      <c r="M16" s="118">
        <v>534</v>
      </c>
      <c r="N16" s="20">
        <v>542</v>
      </c>
      <c r="O16" s="1">
        <v>550</v>
      </c>
      <c r="P16" s="1"/>
      <c r="Q16" s="1"/>
    </row>
    <row r="17" spans="2:17" ht="12.75">
      <c r="B17" s="2" t="s">
        <v>1505</v>
      </c>
      <c r="C17" s="2"/>
      <c r="D17" s="2"/>
      <c r="J17"/>
      <c r="K17" s="122">
        <v>666</v>
      </c>
      <c r="L17" s="122">
        <v>666</v>
      </c>
      <c r="M17" s="122">
        <v>666</v>
      </c>
      <c r="N17" s="20">
        <v>664</v>
      </c>
      <c r="O17" s="1">
        <v>661</v>
      </c>
      <c r="P17" s="1"/>
      <c r="Q17" s="1"/>
    </row>
    <row r="18" spans="2:17" ht="12.75">
      <c r="B18" s="2" t="s">
        <v>445</v>
      </c>
      <c r="C18" s="2"/>
      <c r="D18" s="2"/>
      <c r="J18"/>
      <c r="K18" s="122">
        <v>1862</v>
      </c>
      <c r="L18" s="122">
        <v>1862</v>
      </c>
      <c r="M18" s="122">
        <v>1904</v>
      </c>
      <c r="N18" s="20">
        <v>1915</v>
      </c>
      <c r="O18" s="1">
        <v>1924</v>
      </c>
      <c r="P18" s="1"/>
      <c r="Q18" s="1"/>
    </row>
    <row r="19" spans="1:17" ht="12.75">
      <c r="A19" s="78" t="s">
        <v>98</v>
      </c>
      <c r="J19"/>
      <c r="K19" s="119">
        <f>SUM(K16:K18)</f>
        <v>3038</v>
      </c>
      <c r="L19" s="119">
        <f>SUM(L16:L18)</f>
        <v>3038</v>
      </c>
      <c r="M19" s="119">
        <f>SUM(M16:M18)</f>
        <v>3104</v>
      </c>
      <c r="N19" s="119">
        <f>SUM(N16:N18)</f>
        <v>3121</v>
      </c>
      <c r="O19" s="129">
        <f>SUM(O16:O18)</f>
        <v>3135</v>
      </c>
      <c r="P19" s="1"/>
      <c r="Q19" s="1"/>
    </row>
    <row r="20" spans="2:17" ht="12.75">
      <c r="B20" s="2" t="s">
        <v>1008</v>
      </c>
      <c r="D20" s="2"/>
      <c r="J20"/>
      <c r="K20" s="122">
        <v>3154</v>
      </c>
      <c r="L20" s="122">
        <v>3154</v>
      </c>
      <c r="M20" s="122">
        <v>3298</v>
      </c>
      <c r="N20" s="122">
        <v>3346</v>
      </c>
      <c r="O20" s="27">
        <v>3395</v>
      </c>
      <c r="P20" s="1"/>
      <c r="Q20" s="1"/>
    </row>
    <row r="21" spans="2:17" s="2" customFormat="1" ht="11.25">
      <c r="B21" s="2" t="s">
        <v>1502</v>
      </c>
      <c r="K21" s="122">
        <v>5930</v>
      </c>
      <c r="L21" s="122">
        <v>5930</v>
      </c>
      <c r="M21" s="122">
        <v>5963</v>
      </c>
      <c r="N21" s="20">
        <v>5971</v>
      </c>
      <c r="O21" s="1">
        <v>5977</v>
      </c>
      <c r="P21" s="1"/>
      <c r="Q21" s="1"/>
    </row>
    <row r="22" spans="2:17" ht="12.75">
      <c r="B22" s="2" t="s">
        <v>1503</v>
      </c>
      <c r="J22"/>
      <c r="K22" s="322">
        <v>810</v>
      </c>
      <c r="L22" s="322">
        <v>810</v>
      </c>
      <c r="M22" s="322">
        <v>810</v>
      </c>
      <c r="N22" s="20">
        <v>806</v>
      </c>
      <c r="O22" s="1">
        <v>802</v>
      </c>
      <c r="P22" s="1"/>
      <c r="Q22" s="1"/>
    </row>
    <row r="23" spans="1:17" ht="12.75">
      <c r="A23" s="84" t="s">
        <v>102</v>
      </c>
      <c r="J23"/>
      <c r="K23" s="127">
        <f>SUM(K19:K22)</f>
        <v>12932</v>
      </c>
      <c r="L23" s="127">
        <f>SUM(L19:L22)</f>
        <v>12932</v>
      </c>
      <c r="M23" s="127">
        <f>SUM(M19:M22)</f>
        <v>13175</v>
      </c>
      <c r="N23" s="127">
        <f>SUM(N19:N22)</f>
        <v>13244</v>
      </c>
      <c r="O23" s="327">
        <f>SUM(O20:O22)</f>
        <v>10174</v>
      </c>
      <c r="P23" s="27">
        <f>+O23+O19</f>
        <v>13309</v>
      </c>
      <c r="Q23" s="1"/>
    </row>
    <row r="24" spans="1:17" ht="12.75">
      <c r="A24" s="84"/>
      <c r="J24"/>
      <c r="K24" s="127"/>
      <c r="L24" s="127"/>
      <c r="M24" s="127"/>
      <c r="N24" s="127"/>
      <c r="O24" s="1"/>
      <c r="P24" s="1"/>
      <c r="Q24" s="1"/>
    </row>
    <row r="25" spans="1:17" ht="12.75">
      <c r="A25" s="58" t="s">
        <v>99</v>
      </c>
      <c r="J25"/>
      <c r="K25"/>
      <c r="L25" s="1"/>
      <c r="M25" s="1"/>
      <c r="N25" s="1"/>
      <c r="O25" s="1"/>
      <c r="P25" s="1"/>
      <c r="Q25" s="1"/>
    </row>
    <row r="26" spans="2:17" ht="12.75">
      <c r="B26" s="2" t="s">
        <v>1538</v>
      </c>
      <c r="J26"/>
      <c r="K26" s="289">
        <v>2532</v>
      </c>
      <c r="L26" s="289">
        <v>2532</v>
      </c>
      <c r="M26" s="118">
        <v>2532</v>
      </c>
      <c r="N26" s="20">
        <v>2475</v>
      </c>
      <c r="O26" s="1">
        <v>2414</v>
      </c>
      <c r="P26" s="1"/>
      <c r="Q26" s="1"/>
    </row>
    <row r="27" spans="2:17" ht="12.75">
      <c r="B27" s="2" t="s">
        <v>1008</v>
      </c>
      <c r="J27"/>
      <c r="K27" s="122">
        <v>10063</v>
      </c>
      <c r="L27" s="122">
        <v>10063</v>
      </c>
      <c r="M27" s="118">
        <v>10524</v>
      </c>
      <c r="N27" s="118">
        <v>10678</v>
      </c>
      <c r="O27" s="1">
        <v>10678</v>
      </c>
      <c r="P27" s="1"/>
      <c r="Q27" s="1"/>
    </row>
    <row r="28" spans="1:17" ht="12.75">
      <c r="A28" s="88" t="s">
        <v>102</v>
      </c>
      <c r="B28" s="1"/>
      <c r="C28" s="1"/>
      <c r="D28" s="1"/>
      <c r="E28" s="1"/>
      <c r="F28" s="1"/>
      <c r="G28" s="1"/>
      <c r="H28" s="1"/>
      <c r="I28" s="1"/>
      <c r="J28" s="11"/>
      <c r="K28" s="119">
        <f>SUM(K26:K27)</f>
        <v>12595</v>
      </c>
      <c r="L28" s="119">
        <f>SUM(L26:L27)</f>
        <v>12595</v>
      </c>
      <c r="M28" s="119">
        <f>SUM(M26:M27)</f>
        <v>13056</v>
      </c>
      <c r="N28" s="119">
        <f>SUM(N26:N27)</f>
        <v>13153</v>
      </c>
      <c r="O28" s="129">
        <f>SUM(O26:O27)</f>
        <v>13092</v>
      </c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1"/>
      <c r="K29" s="1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1"/>
      <c r="K30" s="1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1"/>
      <c r="K31" s="1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1"/>
      <c r="K32" s="1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1"/>
      <c r="K33" s="1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1"/>
      <c r="K34" s="1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1"/>
      <c r="K35" s="1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1"/>
      <c r="K36" s="1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1"/>
      <c r="K37" s="1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1"/>
      <c r="K38" s="1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1"/>
      <c r="K39" s="1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1"/>
      <c r="K40" s="1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1"/>
      <c r="K41" s="1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1"/>
      <c r="K42" s="1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1"/>
      <c r="K43" s="1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1"/>
      <c r="K44" s="1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1"/>
      <c r="K45" s="1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1"/>
      <c r="K46" s="11"/>
      <c r="L46" s="1"/>
      <c r="M46" s="1"/>
      <c r="N46" s="1"/>
      <c r="O46" s="1"/>
      <c r="P46" s="1"/>
      <c r="Q46" s="1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13"/>
      <c r="K63" s="13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13"/>
      <c r="K64" s="13"/>
      <c r="L64" s="2"/>
      <c r="M64" s="2"/>
    </row>
    <row r="65" spans="1:13" ht="12.75">
      <c r="A65" s="2"/>
      <c r="B65" s="103"/>
      <c r="C65" s="2"/>
      <c r="D65" s="2"/>
      <c r="E65" s="2"/>
      <c r="F65" s="2"/>
      <c r="G65" s="2"/>
      <c r="H65" s="2"/>
      <c r="I65" s="2"/>
      <c r="J65" s="13"/>
      <c r="K65" s="13"/>
      <c r="L65" s="2"/>
      <c r="M65" s="2"/>
    </row>
    <row r="66" spans="1:13" ht="12.75">
      <c r="A66" s="2"/>
      <c r="B66" s="2"/>
      <c r="C66" s="2"/>
      <c r="D66" s="2"/>
      <c r="E66" s="2"/>
      <c r="F66" s="104"/>
      <c r="G66" s="2"/>
      <c r="H66" s="2"/>
      <c r="I66" s="2"/>
      <c r="J66" s="13"/>
      <c r="K66" s="13"/>
      <c r="L66" s="2"/>
      <c r="M66" s="2"/>
    </row>
    <row r="67" spans="1:13" ht="12.75">
      <c r="A67" s="2"/>
      <c r="B67" s="2"/>
      <c r="C67" s="2"/>
      <c r="D67" s="2"/>
      <c r="E67" s="2"/>
      <c r="F67" s="104"/>
      <c r="G67" s="2"/>
      <c r="H67" s="2"/>
      <c r="I67" s="2"/>
      <c r="J67" s="13"/>
      <c r="K67" s="13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13"/>
      <c r="K68" s="13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13"/>
      <c r="K69" s="13"/>
      <c r="L69" s="2"/>
      <c r="M69" s="2"/>
    </row>
    <row r="70" spans="1:13" ht="12.75">
      <c r="A70" s="2"/>
      <c r="B70" s="6"/>
      <c r="C70" s="2"/>
      <c r="D70" s="2"/>
      <c r="E70" s="2"/>
      <c r="F70" s="2"/>
      <c r="G70" s="2"/>
      <c r="H70" s="2"/>
      <c r="I70" s="2"/>
      <c r="J70" s="13"/>
      <c r="K70" s="13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13"/>
      <c r="K71" s="13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13"/>
      <c r="K72" s="13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13"/>
      <c r="K73" s="13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13"/>
      <c r="K74" s="13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13"/>
      <c r="K75" s="13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13"/>
      <c r="K76" s="13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13"/>
      <c r="K77" s="13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13"/>
      <c r="K78" s="13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13"/>
      <c r="K79" s="13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13"/>
      <c r="K80" s="13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13"/>
      <c r="K81" s="13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13"/>
      <c r="K82" s="13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13"/>
      <c r="K83" s="13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13"/>
      <c r="K84" s="13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13"/>
      <c r="K85" s="13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13"/>
      <c r="K86" s="13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13"/>
      <c r="K87" s="13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13"/>
      <c r="K88" s="13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13"/>
      <c r="K89" s="13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13"/>
      <c r="K90" s="13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13"/>
      <c r="K91" s="13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13"/>
      <c r="K92" s="13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13"/>
      <c r="K93" s="13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13"/>
      <c r="K94" s="13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13"/>
      <c r="K95" s="13"/>
      <c r="L95" s="2"/>
      <c r="M95" s="2"/>
    </row>
  </sheetData>
  <sheetProtection/>
  <mergeCells count="6">
    <mergeCell ref="H5:I5"/>
    <mergeCell ref="F5:G5"/>
    <mergeCell ref="A4:L4"/>
    <mergeCell ref="A1:N1"/>
    <mergeCell ref="A2:N2"/>
    <mergeCell ref="A3:N3"/>
  </mergeCells>
  <printOptions gridLines="1" horizontalCentered="1"/>
  <pageMargins left="0.6299212598425197" right="0.3937007874015748" top="0.984251968503937" bottom="0.984251968503937" header="0.5118110236220472" footer="0.7086614173228347"/>
  <pageSetup horizontalDpi="300" verticalDpi="300" orientation="landscape" scale="75" r:id="rId1"/>
  <headerFooter alignWithMargins="0">
    <oddFooter>&amp;C&amp;"Arial,Negrita" ANEXO 2: RESGUARDOS CONSTITUIDOS POR EL INCORA&amp;R&amp;F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22">
      <selection activeCell="F38" sqref="F38"/>
    </sheetView>
  </sheetViews>
  <sheetFormatPr defaultColWidth="11.421875" defaultRowHeight="12.75"/>
  <cols>
    <col min="1" max="1" width="8.140625" style="0" customWidth="1"/>
    <col min="2" max="2" width="22.140625" style="0" customWidth="1"/>
    <col min="3" max="3" width="13.8515625" style="0" customWidth="1"/>
    <col min="4" max="4" width="0" style="0" hidden="1" customWidth="1"/>
    <col min="6" max="6" width="14.28125" style="0" customWidth="1"/>
    <col min="9" max="9" width="7.7109375" style="0" customWidth="1"/>
    <col min="10" max="10" width="12.00390625" style="12" customWidth="1"/>
    <col min="11" max="11" width="8.57421875" style="12" customWidth="1"/>
    <col min="12" max="14" width="8.57421875" style="0" customWidth="1"/>
    <col min="15" max="16" width="8.57421875" style="0" bestFit="1" customWidth="1"/>
  </cols>
  <sheetData>
    <row r="1" spans="1:13" ht="12.75">
      <c r="A1" s="412" t="s">
        <v>836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7" ht="12.75">
      <c r="A2" s="412" t="s">
        <v>243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1"/>
      <c r="O2" s="1"/>
      <c r="P2" s="1"/>
      <c r="Q2" s="1"/>
    </row>
    <row r="3" spans="1:17" ht="12.75">
      <c r="A3" s="407" t="s">
        <v>1539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"/>
      <c r="O3" s="1"/>
      <c r="P3" s="1"/>
      <c r="Q3" s="1"/>
    </row>
    <row r="4" spans="1:17" ht="12.7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1"/>
      <c r="O4" s="1"/>
      <c r="P4" s="1"/>
      <c r="Q4" s="1"/>
    </row>
    <row r="5" spans="1:17" s="58" customFormat="1" ht="12.75">
      <c r="A5" s="67" t="s">
        <v>837</v>
      </c>
      <c r="B5" s="69" t="s">
        <v>371</v>
      </c>
      <c r="C5" s="67" t="s">
        <v>246</v>
      </c>
      <c r="D5" s="67" t="s">
        <v>247</v>
      </c>
      <c r="E5" s="67" t="s">
        <v>248</v>
      </c>
      <c r="F5" s="404" t="s">
        <v>249</v>
      </c>
      <c r="G5" s="405"/>
      <c r="H5" s="76" t="s">
        <v>943</v>
      </c>
      <c r="I5" s="77"/>
      <c r="J5" s="73" t="s">
        <v>429</v>
      </c>
      <c r="K5" s="73" t="s">
        <v>1553</v>
      </c>
      <c r="L5" s="73" t="s">
        <v>1553</v>
      </c>
      <c r="M5" s="73" t="s">
        <v>1553</v>
      </c>
      <c r="N5" s="73" t="s">
        <v>1553</v>
      </c>
      <c r="O5" s="73" t="s">
        <v>1553</v>
      </c>
      <c r="P5" s="73" t="s">
        <v>1553</v>
      </c>
      <c r="Q5" s="57"/>
    </row>
    <row r="6" spans="1:17" s="58" customFormat="1" ht="12.75">
      <c r="A6" s="68" t="s">
        <v>839</v>
      </c>
      <c r="B6" s="68" t="s">
        <v>254</v>
      </c>
      <c r="C6" s="68"/>
      <c r="D6" s="68"/>
      <c r="E6" s="68"/>
      <c r="F6" s="70" t="s">
        <v>255</v>
      </c>
      <c r="G6" s="70" t="s">
        <v>250</v>
      </c>
      <c r="H6" s="70" t="s">
        <v>251</v>
      </c>
      <c r="I6" s="70" t="s">
        <v>252</v>
      </c>
      <c r="J6" s="74"/>
      <c r="K6" s="74" t="s">
        <v>1498</v>
      </c>
      <c r="L6" s="74" t="s">
        <v>230</v>
      </c>
      <c r="M6" s="74" t="s">
        <v>1815</v>
      </c>
      <c r="N6" s="74" t="s">
        <v>840</v>
      </c>
      <c r="O6" s="74" t="s">
        <v>1951</v>
      </c>
      <c r="P6" s="74" t="s">
        <v>880</v>
      </c>
      <c r="Q6" s="57"/>
    </row>
    <row r="7" spans="1:17" ht="236.25">
      <c r="A7" s="156">
        <v>1</v>
      </c>
      <c r="B7" s="193" t="s">
        <v>1545</v>
      </c>
      <c r="C7" s="157" t="s">
        <v>944</v>
      </c>
      <c r="D7" s="193" t="s">
        <v>1920</v>
      </c>
      <c r="E7" s="158" t="s">
        <v>1921</v>
      </c>
      <c r="F7" s="158" t="s">
        <v>1922</v>
      </c>
      <c r="G7" s="156" t="s">
        <v>945</v>
      </c>
      <c r="H7" s="178">
        <v>231</v>
      </c>
      <c r="I7" s="178">
        <v>36</v>
      </c>
      <c r="J7" s="179">
        <v>4837</v>
      </c>
      <c r="K7" s="178">
        <f>138+280</f>
        <v>418</v>
      </c>
      <c r="L7" s="178">
        <f>138+280</f>
        <v>418</v>
      </c>
      <c r="M7" s="178">
        <f>139+283</f>
        <v>422</v>
      </c>
      <c r="N7" s="1">
        <v>423</v>
      </c>
      <c r="O7" s="1">
        <v>424</v>
      </c>
      <c r="P7" s="1">
        <v>438</v>
      </c>
      <c r="Q7" s="1"/>
    </row>
    <row r="8" spans="1:17" ht="22.5">
      <c r="A8" s="49">
        <v>1</v>
      </c>
      <c r="B8" s="165" t="s">
        <v>1919</v>
      </c>
      <c r="C8" s="161" t="s">
        <v>946</v>
      </c>
      <c r="D8" s="128" t="s">
        <v>947</v>
      </c>
      <c r="E8" s="128" t="s">
        <v>258</v>
      </c>
      <c r="F8" s="163" t="s">
        <v>1923</v>
      </c>
      <c r="G8" s="49" t="s">
        <v>948</v>
      </c>
      <c r="H8" s="181">
        <v>490</v>
      </c>
      <c r="I8" s="181">
        <v>91</v>
      </c>
      <c r="J8" s="182">
        <v>8050</v>
      </c>
      <c r="K8" s="181">
        <v>521</v>
      </c>
      <c r="L8" s="181">
        <v>521</v>
      </c>
      <c r="M8" s="181">
        <v>552</v>
      </c>
      <c r="N8" s="1">
        <v>563</v>
      </c>
      <c r="O8" s="1">
        <v>574</v>
      </c>
      <c r="P8" s="1">
        <v>585</v>
      </c>
      <c r="Q8" s="1"/>
    </row>
    <row r="9" spans="1:17" ht="157.5">
      <c r="A9" s="49">
        <v>1</v>
      </c>
      <c r="B9" s="163" t="s">
        <v>1832</v>
      </c>
      <c r="C9" s="128" t="s">
        <v>949</v>
      </c>
      <c r="D9" s="163" t="s">
        <v>1924</v>
      </c>
      <c r="E9" s="128" t="s">
        <v>357</v>
      </c>
      <c r="F9" s="163" t="s">
        <v>1925</v>
      </c>
      <c r="G9" s="49" t="s">
        <v>953</v>
      </c>
      <c r="H9" s="181">
        <v>588</v>
      </c>
      <c r="I9" s="181">
        <v>132</v>
      </c>
      <c r="J9" s="194">
        <v>37925</v>
      </c>
      <c r="K9" s="181">
        <v>588</v>
      </c>
      <c r="L9" s="181">
        <v>588</v>
      </c>
      <c r="M9" s="181">
        <v>624</v>
      </c>
      <c r="N9" s="1">
        <v>636</v>
      </c>
      <c r="O9" s="1">
        <v>648</v>
      </c>
      <c r="P9" s="1">
        <v>660</v>
      </c>
      <c r="Q9" s="1"/>
    </row>
    <row r="10" spans="1:17" ht="202.5">
      <c r="A10" s="49">
        <v>1</v>
      </c>
      <c r="B10" s="163" t="s">
        <v>32</v>
      </c>
      <c r="C10" s="128" t="s">
        <v>949</v>
      </c>
      <c r="D10" s="163" t="s">
        <v>1926</v>
      </c>
      <c r="E10" s="128" t="s">
        <v>357</v>
      </c>
      <c r="F10" s="163" t="s">
        <v>1927</v>
      </c>
      <c r="G10" s="49" t="s">
        <v>953</v>
      </c>
      <c r="H10" s="181">
        <v>306</v>
      </c>
      <c r="I10" s="181">
        <v>69</v>
      </c>
      <c r="J10" s="182">
        <v>20795</v>
      </c>
      <c r="K10" s="181">
        <v>840</v>
      </c>
      <c r="L10" s="181">
        <v>840</v>
      </c>
      <c r="M10" s="181">
        <v>891</v>
      </c>
      <c r="N10" s="1">
        <v>908</v>
      </c>
      <c r="O10" s="1">
        <v>926</v>
      </c>
      <c r="P10" s="1">
        <v>943</v>
      </c>
      <c r="Q10" s="1"/>
    </row>
    <row r="11" spans="1:17" ht="157.5">
      <c r="A11" s="49">
        <v>1</v>
      </c>
      <c r="B11" s="128" t="s">
        <v>954</v>
      </c>
      <c r="C11" s="128" t="s">
        <v>949</v>
      </c>
      <c r="D11" s="163" t="s">
        <v>1928</v>
      </c>
      <c r="E11" s="128" t="s">
        <v>357</v>
      </c>
      <c r="F11" s="163" t="s">
        <v>1929</v>
      </c>
      <c r="G11" s="49" t="s">
        <v>953</v>
      </c>
      <c r="H11" s="181">
        <v>113</v>
      </c>
      <c r="I11" s="181">
        <v>28</v>
      </c>
      <c r="J11" s="182">
        <v>2885</v>
      </c>
      <c r="K11" s="181">
        <v>840</v>
      </c>
      <c r="L11" s="181">
        <v>840</v>
      </c>
      <c r="M11" s="181">
        <v>891</v>
      </c>
      <c r="N11" s="1">
        <v>908</v>
      </c>
      <c r="O11" s="1">
        <v>926</v>
      </c>
      <c r="P11" s="1">
        <v>943</v>
      </c>
      <c r="Q11" s="1"/>
    </row>
    <row r="12" spans="1:17" ht="33.75">
      <c r="A12" s="135">
        <v>1</v>
      </c>
      <c r="B12" s="142" t="s">
        <v>1930</v>
      </c>
      <c r="C12" s="136" t="s">
        <v>1931</v>
      </c>
      <c r="D12" s="136">
        <v>260374</v>
      </c>
      <c r="E12" s="136" t="s">
        <v>1932</v>
      </c>
      <c r="F12" s="142" t="s">
        <v>1933</v>
      </c>
      <c r="G12" s="135" t="s">
        <v>955</v>
      </c>
      <c r="H12" s="180">
        <v>450</v>
      </c>
      <c r="I12" s="180">
        <v>84</v>
      </c>
      <c r="J12" s="137">
        <v>40000</v>
      </c>
      <c r="K12" s="181">
        <v>450</v>
      </c>
      <c r="L12" s="181">
        <v>450</v>
      </c>
      <c r="M12" s="181">
        <v>477</v>
      </c>
      <c r="N12" s="1">
        <v>486</v>
      </c>
      <c r="O12" s="1">
        <v>496</v>
      </c>
      <c r="P12" s="1">
        <v>505</v>
      </c>
      <c r="Q12" s="1"/>
    </row>
    <row r="13" spans="1:17" ht="22.5">
      <c r="A13" s="49">
        <v>1</v>
      </c>
      <c r="B13" s="128" t="s">
        <v>956</v>
      </c>
      <c r="C13" s="128" t="s">
        <v>949</v>
      </c>
      <c r="D13" s="128" t="s">
        <v>957</v>
      </c>
      <c r="E13" s="128" t="s">
        <v>258</v>
      </c>
      <c r="F13" s="163" t="s">
        <v>1934</v>
      </c>
      <c r="G13" s="49" t="s">
        <v>958</v>
      </c>
      <c r="H13" s="181">
        <v>375</v>
      </c>
      <c r="I13" s="181">
        <v>75</v>
      </c>
      <c r="J13" s="182">
        <v>22500</v>
      </c>
      <c r="K13" s="181">
        <v>886</v>
      </c>
      <c r="L13" s="181">
        <v>886</v>
      </c>
      <c r="M13" s="181">
        <v>940</v>
      </c>
      <c r="N13" s="1">
        <v>958</v>
      </c>
      <c r="O13" s="1">
        <v>977</v>
      </c>
      <c r="P13" s="1">
        <v>995</v>
      </c>
      <c r="Q13" s="1"/>
    </row>
    <row r="14" spans="1:17" ht="66">
      <c r="A14" s="49">
        <v>1</v>
      </c>
      <c r="B14" s="163" t="s">
        <v>959</v>
      </c>
      <c r="C14" s="353" t="s">
        <v>1557</v>
      </c>
      <c r="D14" s="128" t="s">
        <v>960</v>
      </c>
      <c r="E14" s="165" t="s">
        <v>1935</v>
      </c>
      <c r="F14" s="163" t="s">
        <v>1936</v>
      </c>
      <c r="G14" s="49" t="s">
        <v>961</v>
      </c>
      <c r="H14" s="181">
        <v>275</v>
      </c>
      <c r="I14" s="181">
        <v>41</v>
      </c>
      <c r="J14" s="182">
        <v>10300</v>
      </c>
      <c r="K14" s="181">
        <v>410</v>
      </c>
      <c r="L14" s="181">
        <v>410</v>
      </c>
      <c r="M14" s="181">
        <v>435</v>
      </c>
      <c r="N14" s="1">
        <v>443</v>
      </c>
      <c r="O14" s="1">
        <v>452</v>
      </c>
      <c r="P14" s="1">
        <v>460</v>
      </c>
      <c r="Q14" s="1"/>
    </row>
    <row r="15" spans="1:17" ht="33.75">
      <c r="A15" s="50">
        <v>1</v>
      </c>
      <c r="B15" s="128" t="s">
        <v>962</v>
      </c>
      <c r="C15" s="163" t="s">
        <v>38</v>
      </c>
      <c r="D15" s="128" t="s">
        <v>963</v>
      </c>
      <c r="E15" s="128" t="s">
        <v>258</v>
      </c>
      <c r="F15" s="163" t="s">
        <v>1937</v>
      </c>
      <c r="G15" s="49" t="s">
        <v>964</v>
      </c>
      <c r="H15" s="181">
        <v>82</v>
      </c>
      <c r="I15" s="181">
        <v>16</v>
      </c>
      <c r="J15" s="182">
        <v>9040</v>
      </c>
      <c r="K15" s="181">
        <v>266</v>
      </c>
      <c r="L15" s="181">
        <v>266</v>
      </c>
      <c r="M15" s="181">
        <v>271</v>
      </c>
      <c r="N15" s="1">
        <v>273</v>
      </c>
      <c r="O15" s="1">
        <v>274</v>
      </c>
      <c r="P15" s="1">
        <v>275</v>
      </c>
      <c r="Q15" s="1"/>
    </row>
    <row r="16" spans="1:17" ht="33.75">
      <c r="A16" s="50">
        <v>1</v>
      </c>
      <c r="B16" s="165" t="s">
        <v>1939</v>
      </c>
      <c r="C16" s="163" t="s">
        <v>38</v>
      </c>
      <c r="D16" s="128">
        <v>198467</v>
      </c>
      <c r="E16" s="128" t="s">
        <v>258</v>
      </c>
      <c r="F16" s="161" t="s">
        <v>965</v>
      </c>
      <c r="G16" s="49"/>
      <c r="H16" s="181">
        <v>77</v>
      </c>
      <c r="I16" s="181">
        <v>14</v>
      </c>
      <c r="J16" s="182">
        <v>1720</v>
      </c>
      <c r="K16" s="181">
        <v>109</v>
      </c>
      <c r="L16" s="181">
        <v>109</v>
      </c>
      <c r="M16" s="181">
        <v>111</v>
      </c>
      <c r="N16" s="1">
        <v>112</v>
      </c>
      <c r="O16" s="1">
        <v>112</v>
      </c>
      <c r="P16" s="1">
        <v>113</v>
      </c>
      <c r="Q16" s="1"/>
    </row>
    <row r="17" spans="1:17" ht="45">
      <c r="A17" s="50">
        <v>1</v>
      </c>
      <c r="B17" s="128" t="s">
        <v>966</v>
      </c>
      <c r="C17" s="163" t="s">
        <v>35</v>
      </c>
      <c r="D17" s="128" t="s">
        <v>967</v>
      </c>
      <c r="E17" s="128" t="s">
        <v>968</v>
      </c>
      <c r="F17" s="163" t="s">
        <v>1938</v>
      </c>
      <c r="G17" s="49" t="s">
        <v>969</v>
      </c>
      <c r="H17" s="181">
        <v>191</v>
      </c>
      <c r="I17" s="181">
        <v>37</v>
      </c>
      <c r="J17" s="182">
        <v>3275</v>
      </c>
      <c r="K17" s="181">
        <v>191</v>
      </c>
      <c r="L17" s="181">
        <v>191</v>
      </c>
      <c r="M17" s="181">
        <v>202</v>
      </c>
      <c r="N17" s="1">
        <v>206</v>
      </c>
      <c r="O17" s="1">
        <v>210</v>
      </c>
      <c r="P17" s="1">
        <v>214</v>
      </c>
      <c r="Q17" s="1"/>
    </row>
    <row r="18" spans="1:17" ht="33.75">
      <c r="A18" s="50">
        <v>1</v>
      </c>
      <c r="B18" s="128" t="s">
        <v>971</v>
      </c>
      <c r="C18" s="163" t="s">
        <v>36</v>
      </c>
      <c r="D18" s="128" t="s">
        <v>973</v>
      </c>
      <c r="E18" s="128" t="s">
        <v>968</v>
      </c>
      <c r="F18" s="163" t="s">
        <v>1941</v>
      </c>
      <c r="G18" s="49" t="s">
        <v>974</v>
      </c>
      <c r="H18" s="181">
        <v>107</v>
      </c>
      <c r="I18" s="181">
        <v>21</v>
      </c>
      <c r="J18" s="182">
        <v>24000</v>
      </c>
      <c r="K18" s="181">
        <v>171</v>
      </c>
      <c r="L18" s="181">
        <v>171</v>
      </c>
      <c r="M18" s="181">
        <v>175</v>
      </c>
      <c r="N18" s="1">
        <v>176</v>
      </c>
      <c r="O18" s="1">
        <v>177</v>
      </c>
      <c r="P18" s="1">
        <v>178</v>
      </c>
      <c r="Q18" s="1"/>
    </row>
    <row r="19" spans="1:17" ht="12.75">
      <c r="A19" s="49">
        <v>1</v>
      </c>
      <c r="B19" s="128" t="s">
        <v>975</v>
      </c>
      <c r="C19" s="128" t="s">
        <v>949</v>
      </c>
      <c r="D19" s="128" t="s">
        <v>976</v>
      </c>
      <c r="E19" s="128" t="s">
        <v>258</v>
      </c>
      <c r="F19" s="128" t="s">
        <v>977</v>
      </c>
      <c r="G19" s="49"/>
      <c r="H19" s="181">
        <v>82</v>
      </c>
      <c r="I19" s="181">
        <v>15</v>
      </c>
      <c r="J19" s="182">
        <v>4652</v>
      </c>
      <c r="K19" s="181">
        <v>82</v>
      </c>
      <c r="L19" s="181">
        <v>82</v>
      </c>
      <c r="M19" s="181">
        <v>87</v>
      </c>
      <c r="N19" s="1">
        <v>89</v>
      </c>
      <c r="O19" s="1">
        <v>90</v>
      </c>
      <c r="P19" s="1">
        <v>92</v>
      </c>
      <c r="Q19" s="1"/>
    </row>
    <row r="20" spans="1:17" ht="12.75">
      <c r="A20" s="49">
        <v>1</v>
      </c>
      <c r="B20" s="128" t="s">
        <v>984</v>
      </c>
      <c r="C20" s="128" t="s">
        <v>988</v>
      </c>
      <c r="D20" s="128" t="s">
        <v>989</v>
      </c>
      <c r="E20" s="128" t="s">
        <v>402</v>
      </c>
      <c r="F20" s="128" t="s">
        <v>990</v>
      </c>
      <c r="G20" s="49"/>
      <c r="H20" s="181">
        <v>118</v>
      </c>
      <c r="I20" s="181">
        <v>24</v>
      </c>
      <c r="J20" s="182">
        <v>2633</v>
      </c>
      <c r="K20" s="181">
        <v>118</v>
      </c>
      <c r="L20" s="181">
        <v>118</v>
      </c>
      <c r="M20" s="181">
        <v>121</v>
      </c>
      <c r="N20" s="1">
        <v>122</v>
      </c>
      <c r="O20" s="1">
        <v>123</v>
      </c>
      <c r="P20" s="1">
        <v>124</v>
      </c>
      <c r="Q20" s="1"/>
    </row>
    <row r="21" spans="1:17" ht="12.75">
      <c r="A21" s="49">
        <v>1</v>
      </c>
      <c r="B21" s="128" t="s">
        <v>991</v>
      </c>
      <c r="C21" s="128" t="s">
        <v>992</v>
      </c>
      <c r="D21" s="128" t="s">
        <v>993</v>
      </c>
      <c r="E21" s="128" t="s">
        <v>994</v>
      </c>
      <c r="F21" s="128" t="s">
        <v>995</v>
      </c>
      <c r="G21" s="49"/>
      <c r="H21" s="181">
        <v>59</v>
      </c>
      <c r="I21" s="181">
        <v>11</v>
      </c>
      <c r="J21" s="194">
        <v>1937.6257</v>
      </c>
      <c r="K21" s="181">
        <v>59</v>
      </c>
      <c r="L21" s="181">
        <v>59</v>
      </c>
      <c r="M21" s="181">
        <v>60</v>
      </c>
      <c r="N21" s="1">
        <v>60</v>
      </c>
      <c r="O21" s="1">
        <v>61</v>
      </c>
      <c r="P21" s="1">
        <v>64</v>
      </c>
      <c r="Q21" s="1"/>
    </row>
    <row r="22" spans="1:17" ht="12.75">
      <c r="A22" s="49">
        <v>1</v>
      </c>
      <c r="B22" s="128" t="s">
        <v>996</v>
      </c>
      <c r="C22" s="128" t="s">
        <v>997</v>
      </c>
      <c r="D22" s="128" t="s">
        <v>998</v>
      </c>
      <c r="E22" s="128" t="s">
        <v>402</v>
      </c>
      <c r="F22" s="128" t="s">
        <v>999</v>
      </c>
      <c r="G22" s="49"/>
      <c r="H22" s="181">
        <v>61</v>
      </c>
      <c r="I22" s="181">
        <v>11</v>
      </c>
      <c r="J22" s="194">
        <v>1725</v>
      </c>
      <c r="K22" s="181">
        <v>61</v>
      </c>
      <c r="L22" s="181">
        <v>61</v>
      </c>
      <c r="M22" s="181">
        <v>63</v>
      </c>
      <c r="N22" s="1">
        <v>64</v>
      </c>
      <c r="O22" s="1">
        <v>64</v>
      </c>
      <c r="P22" s="1">
        <v>67</v>
      </c>
      <c r="Q22" s="1"/>
    </row>
    <row r="23" spans="1:17" ht="12.75">
      <c r="A23" s="49">
        <v>1</v>
      </c>
      <c r="B23" s="128" t="s">
        <v>1000</v>
      </c>
      <c r="C23" s="128" t="s">
        <v>988</v>
      </c>
      <c r="D23" s="128" t="s">
        <v>1001</v>
      </c>
      <c r="E23" s="128" t="s">
        <v>402</v>
      </c>
      <c r="F23" s="128" t="s">
        <v>1002</v>
      </c>
      <c r="G23" s="49"/>
      <c r="H23" s="181">
        <v>136</v>
      </c>
      <c r="I23" s="181">
        <v>36</v>
      </c>
      <c r="J23" s="194">
        <v>4075</v>
      </c>
      <c r="K23" s="181">
        <v>136</v>
      </c>
      <c r="L23" s="181">
        <v>136</v>
      </c>
      <c r="M23" s="181">
        <v>140</v>
      </c>
      <c r="N23" s="1">
        <v>141</v>
      </c>
      <c r="O23" s="1">
        <v>142</v>
      </c>
      <c r="P23" s="1">
        <v>143</v>
      </c>
      <c r="Q23" s="1"/>
    </row>
    <row r="24" spans="1:17" ht="45">
      <c r="A24" s="242">
        <v>1</v>
      </c>
      <c r="B24" s="244" t="s">
        <v>1170</v>
      </c>
      <c r="C24" s="243" t="s">
        <v>1407</v>
      </c>
      <c r="D24" s="244"/>
      <c r="E24" s="244" t="s">
        <v>1341</v>
      </c>
      <c r="F24" s="244" t="s">
        <v>1406</v>
      </c>
      <c r="G24" s="242"/>
      <c r="H24" s="256">
        <v>52</v>
      </c>
      <c r="I24" s="256">
        <v>9</v>
      </c>
      <c r="J24" s="282">
        <v>208.2435</v>
      </c>
      <c r="K24" s="256"/>
      <c r="L24" s="256"/>
      <c r="M24" s="256"/>
      <c r="N24" s="1"/>
      <c r="O24" s="1">
        <v>52</v>
      </c>
      <c r="P24" s="1">
        <v>56</v>
      </c>
      <c r="Q24" s="1"/>
    </row>
    <row r="25" spans="1:17" ht="12.75">
      <c r="A25" s="185"/>
      <c r="B25" s="185"/>
      <c r="C25" s="186"/>
      <c r="D25" s="186"/>
      <c r="E25" s="185"/>
      <c r="F25" s="186"/>
      <c r="G25" s="185"/>
      <c r="H25" s="187"/>
      <c r="I25" s="187"/>
      <c r="J25" s="188"/>
      <c r="K25" s="189"/>
      <c r="L25" s="189"/>
      <c r="M25" s="189"/>
      <c r="N25" s="1"/>
      <c r="O25" s="1"/>
      <c r="P25" s="1"/>
      <c r="Q25" s="1"/>
    </row>
    <row r="26" spans="1:17" ht="12.75">
      <c r="A26" s="303">
        <f>SUM(A7:A25)</f>
        <v>18</v>
      </c>
      <c r="B26" s="33"/>
      <c r="C26" s="33"/>
      <c r="D26" s="33"/>
      <c r="E26" s="33"/>
      <c r="F26" s="33"/>
      <c r="G26" s="33"/>
      <c r="H26" s="34">
        <f aca="true" t="shared" si="0" ref="H26:P26">SUM(H7:H25)</f>
        <v>3793</v>
      </c>
      <c r="I26" s="34">
        <f t="shared" si="0"/>
        <v>750</v>
      </c>
      <c r="J26" s="35">
        <f t="shared" si="0"/>
        <v>200557.86920000002</v>
      </c>
      <c r="K26" s="34">
        <f t="shared" si="0"/>
        <v>6146</v>
      </c>
      <c r="L26" s="34">
        <f t="shared" si="0"/>
        <v>6146</v>
      </c>
      <c r="M26" s="34">
        <f t="shared" si="0"/>
        <v>6462</v>
      </c>
      <c r="N26" s="34">
        <f t="shared" si="0"/>
        <v>6568</v>
      </c>
      <c r="O26" s="34">
        <f t="shared" si="0"/>
        <v>6728</v>
      </c>
      <c r="P26" s="34">
        <f t="shared" si="0"/>
        <v>6855</v>
      </c>
      <c r="Q26" s="1"/>
    </row>
    <row r="27" spans="10:17" ht="12.75">
      <c r="J27"/>
      <c r="K27"/>
      <c r="L27" s="1"/>
      <c r="M27" s="1"/>
      <c r="N27" s="1"/>
      <c r="O27" s="1"/>
      <c r="P27" s="1"/>
      <c r="Q27" s="1"/>
    </row>
    <row r="28" spans="12:17" s="58" customFormat="1" ht="12.75">
      <c r="L28" s="57"/>
      <c r="M28" s="57"/>
      <c r="N28" s="57"/>
      <c r="O28" s="57"/>
      <c r="P28" s="57"/>
      <c r="Q28" s="57"/>
    </row>
    <row r="29" spans="1:17" s="58" customFormat="1" ht="12.75">
      <c r="A29" s="309"/>
      <c r="L29" s="57"/>
      <c r="M29" s="57"/>
      <c r="N29" s="57"/>
      <c r="O29" s="57"/>
      <c r="P29" s="57"/>
      <c r="Q29" s="57"/>
    </row>
    <row r="30" spans="10:17" ht="12.75">
      <c r="J30"/>
      <c r="K30"/>
      <c r="L30" s="1"/>
      <c r="M30" s="1"/>
      <c r="N30" s="1"/>
      <c r="O30" s="1"/>
      <c r="P30" s="1"/>
      <c r="Q30" s="1"/>
    </row>
    <row r="31" spans="1:17" ht="12.75">
      <c r="A31" t="s">
        <v>1541</v>
      </c>
      <c r="J31"/>
      <c r="K31"/>
      <c r="L31" s="1"/>
      <c r="M31" s="1"/>
      <c r="N31" s="1"/>
      <c r="O31" s="1"/>
      <c r="P31" s="1"/>
      <c r="Q31" s="1"/>
    </row>
    <row r="32" spans="3:17" ht="12.75">
      <c r="C32" s="2" t="s">
        <v>949</v>
      </c>
      <c r="J32"/>
      <c r="K32"/>
      <c r="L32" s="20">
        <v>1090</v>
      </c>
      <c r="M32" s="20">
        <v>1156</v>
      </c>
      <c r="N32" s="1">
        <v>1179</v>
      </c>
      <c r="O32" s="1">
        <v>1201</v>
      </c>
      <c r="P32" s="1">
        <v>1223</v>
      </c>
      <c r="Q32" s="1"/>
    </row>
    <row r="33" spans="3:17" ht="12.75">
      <c r="C33" s="2"/>
      <c r="J33"/>
      <c r="K33"/>
      <c r="L33" s="1"/>
      <c r="M33" s="1"/>
      <c r="N33" s="1"/>
      <c r="O33" s="1"/>
      <c r="P33" s="1"/>
      <c r="Q33" s="1"/>
    </row>
    <row r="34" spans="3:17" ht="12.75">
      <c r="C34" s="2"/>
      <c r="J34"/>
      <c r="K34"/>
      <c r="L34" s="1"/>
      <c r="M34" s="1"/>
      <c r="N34" s="1"/>
      <c r="O34" s="1"/>
      <c r="P34" s="1"/>
      <c r="Q34" s="1"/>
    </row>
    <row r="35" spans="3:17" ht="12.75">
      <c r="C35" s="2" t="s">
        <v>1540</v>
      </c>
      <c r="J35"/>
      <c r="K35"/>
      <c r="L35" s="1"/>
      <c r="M35" s="51">
        <f>M32+M26</f>
        <v>7618</v>
      </c>
      <c r="N35" s="51">
        <f>N32+N26</f>
        <v>7747</v>
      </c>
      <c r="O35" s="51">
        <f>O32+O26</f>
        <v>7929</v>
      </c>
      <c r="P35" s="51">
        <f>P32+P26</f>
        <v>8078</v>
      </c>
      <c r="Q35" s="1"/>
    </row>
    <row r="36" spans="3:17" ht="12.75">
      <c r="C36" s="2"/>
      <c r="J36"/>
      <c r="K36"/>
      <c r="L36" s="1"/>
      <c r="M36" s="1"/>
      <c r="N36" s="1"/>
      <c r="O36" s="1"/>
      <c r="P36" s="1"/>
      <c r="Q36" s="1"/>
    </row>
    <row r="37" spans="1:17" s="275" customFormat="1" ht="11.25">
      <c r="A37" s="275" t="s">
        <v>1583</v>
      </c>
      <c r="L37" s="276"/>
      <c r="M37" s="276"/>
      <c r="N37" s="276"/>
      <c r="O37" s="276"/>
      <c r="P37" s="276"/>
      <c r="Q37" s="276"/>
    </row>
    <row r="38" spans="2:17" s="275" customFormat="1" ht="11.25">
      <c r="B38" s="275" t="s">
        <v>1584</v>
      </c>
      <c r="C38" s="275" t="s">
        <v>1585</v>
      </c>
      <c r="E38" s="275" t="s">
        <v>674</v>
      </c>
      <c r="F38" s="400">
        <v>38657</v>
      </c>
      <c r="H38" s="275">
        <v>119</v>
      </c>
      <c r="I38" s="275">
        <v>23</v>
      </c>
      <c r="L38" s="276"/>
      <c r="M38" s="276"/>
      <c r="N38" s="276"/>
      <c r="O38" s="276"/>
      <c r="P38" s="276"/>
      <c r="Q38" s="276"/>
    </row>
    <row r="39" spans="10:17" ht="12.75">
      <c r="J39"/>
      <c r="K39"/>
      <c r="L39" s="1"/>
      <c r="M39" s="1"/>
      <c r="N39" s="1"/>
      <c r="O39" s="1"/>
      <c r="P39" s="1"/>
      <c r="Q39" s="1"/>
    </row>
    <row r="40" spans="10:17" ht="12.75">
      <c r="J40"/>
      <c r="K40"/>
      <c r="L40" s="1"/>
      <c r="M40" s="1"/>
      <c r="N40" s="1"/>
      <c r="O40" s="1"/>
      <c r="P40" s="1"/>
      <c r="Q40" s="1"/>
    </row>
    <row r="41" spans="10:17" ht="12.75">
      <c r="J41"/>
      <c r="K41"/>
      <c r="L41" s="1"/>
      <c r="M41" s="1"/>
      <c r="N41" s="1"/>
      <c r="O41" s="1"/>
      <c r="P41" s="1"/>
      <c r="Q41" s="1"/>
    </row>
    <row r="42" spans="1:17" ht="12.75">
      <c r="A42" t="s">
        <v>1747</v>
      </c>
      <c r="J42"/>
      <c r="K42"/>
      <c r="L42" s="1"/>
      <c r="M42" s="1"/>
      <c r="N42" s="1"/>
      <c r="O42" s="1"/>
      <c r="P42" s="1"/>
      <c r="Q42" s="1"/>
    </row>
    <row r="43" spans="10:17" ht="12.75">
      <c r="J43"/>
      <c r="K43"/>
      <c r="L43" s="1"/>
      <c r="M43" s="1"/>
      <c r="N43" s="1"/>
      <c r="O43" s="1"/>
      <c r="P43" s="1"/>
      <c r="Q43" s="1"/>
    </row>
    <row r="44" spans="10:17" ht="12.75">
      <c r="J44"/>
      <c r="K44"/>
      <c r="L44" s="1"/>
      <c r="M44" s="1"/>
      <c r="N44" s="1"/>
      <c r="O44" s="1"/>
      <c r="P44" s="1"/>
      <c r="Q44" s="1"/>
    </row>
    <row r="45" spans="10:17" ht="12.75">
      <c r="J45"/>
      <c r="K45"/>
      <c r="L45" s="1"/>
      <c r="M45" s="1"/>
      <c r="N45" s="1"/>
      <c r="O45" s="1"/>
      <c r="P45" s="1"/>
      <c r="Q45" s="1"/>
    </row>
    <row r="46" spans="10:17" ht="12.75">
      <c r="J46"/>
      <c r="K46"/>
      <c r="L46" s="1"/>
      <c r="M46" s="1"/>
      <c r="N46" s="1"/>
      <c r="O46" s="1"/>
      <c r="P46" s="1"/>
      <c r="Q46" s="1"/>
    </row>
    <row r="47" spans="10:17" ht="12.75">
      <c r="J47"/>
      <c r="K47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1"/>
      <c r="K48" s="11"/>
      <c r="L48" s="1"/>
      <c r="M48" s="1"/>
      <c r="N48" s="1"/>
      <c r="O48" s="1"/>
      <c r="P48" s="1"/>
      <c r="Q48" s="1"/>
    </row>
    <row r="49" spans="10:17" ht="12.75">
      <c r="J49"/>
      <c r="K49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1"/>
      <c r="K50" s="1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1"/>
      <c r="K51" s="1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1"/>
      <c r="K52" s="1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1"/>
      <c r="K53" s="1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1"/>
      <c r="K54" s="1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1"/>
      <c r="K56" s="11"/>
      <c r="L56" s="1"/>
      <c r="M56" s="1"/>
      <c r="N56" s="1"/>
      <c r="O56" s="1"/>
      <c r="P56" s="1"/>
      <c r="Q56" s="1"/>
    </row>
    <row r="57" spans="1:17" ht="12.75">
      <c r="A57" s="1"/>
      <c r="B57" s="103"/>
      <c r="C57" s="1"/>
      <c r="D57" s="1"/>
      <c r="E57" s="1"/>
      <c r="F57" s="1"/>
      <c r="G57" s="1"/>
      <c r="H57" s="1"/>
      <c r="I57" s="1"/>
      <c r="J57" s="11"/>
      <c r="K57" s="1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05"/>
      <c r="G58" s="1"/>
      <c r="H58" s="1"/>
      <c r="I58" s="1"/>
      <c r="J58" s="11"/>
      <c r="K58" s="1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05"/>
      <c r="G59" s="1"/>
      <c r="H59" s="1"/>
      <c r="I59" s="1"/>
      <c r="J59" s="11"/>
      <c r="K59" s="11"/>
      <c r="L59" s="1"/>
      <c r="M59" s="1"/>
      <c r="N59" s="1"/>
      <c r="O59" s="1"/>
      <c r="P59" s="1"/>
      <c r="Q59" s="1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13"/>
      <c r="K60" s="13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13"/>
      <c r="K61" s="13"/>
      <c r="L61" s="2"/>
      <c r="M61" s="2"/>
    </row>
    <row r="62" spans="1:13" ht="12.75">
      <c r="A62" s="2"/>
      <c r="B62" s="6"/>
      <c r="C62" s="2"/>
      <c r="D62" s="2"/>
      <c r="E62" s="2"/>
      <c r="F62" s="2"/>
      <c r="G62" s="2"/>
      <c r="H62" s="2"/>
      <c r="I62" s="2"/>
      <c r="J62" s="13"/>
      <c r="K62" s="13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13"/>
      <c r="K63" s="13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13"/>
      <c r="K64" s="13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13"/>
      <c r="K65" s="13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13"/>
      <c r="K66" s="13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13"/>
      <c r="K67" s="13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13"/>
      <c r="K68" s="13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13"/>
      <c r="K69" s="13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13"/>
      <c r="K70" s="13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13"/>
      <c r="K71" s="13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13"/>
      <c r="K72" s="13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13"/>
      <c r="K73" s="13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13"/>
      <c r="K74" s="13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13"/>
      <c r="K75" s="13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13"/>
      <c r="K76" s="13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13"/>
      <c r="K77" s="13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13"/>
      <c r="K78" s="13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13"/>
      <c r="K79" s="13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13"/>
      <c r="K80" s="13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13"/>
      <c r="K81" s="13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13"/>
      <c r="K82" s="13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13"/>
      <c r="K83" s="13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13"/>
      <c r="K84" s="13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13"/>
      <c r="K85" s="13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13"/>
      <c r="K86" s="13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13"/>
      <c r="K87" s="13"/>
      <c r="L87" s="2"/>
      <c r="M87" s="2"/>
    </row>
  </sheetData>
  <sheetProtection/>
  <mergeCells count="5">
    <mergeCell ref="F5:G5"/>
    <mergeCell ref="A1:M1"/>
    <mergeCell ref="A2:M2"/>
    <mergeCell ref="A3:M3"/>
    <mergeCell ref="A4:M4"/>
  </mergeCells>
  <printOptions gridLines="1" verticalCentered="1"/>
  <pageMargins left="0.63" right="0.56" top="0.49" bottom="0.6692913385826772" header="0.44" footer="0.3937007874015748"/>
  <pageSetup horizontalDpi="300" verticalDpi="300" orientation="landscape" scale="75" r:id="rId3"/>
  <headerFooter alignWithMargins="0">
    <oddFooter>&amp;C&amp;"Arial,Negrita"ANEXO 2: RESGUARDOS CONSTITUIDOS POR EL INCORA&amp;R&amp;"Times New Roman,Normal"&amp;8&amp;F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6">
      <pane ySplit="1" topLeftCell="BM7" activePane="bottomLeft" state="frozen"/>
      <selection pane="topLeft" activeCell="A6" sqref="A6"/>
      <selection pane="bottomLeft" activeCell="C67" sqref="C67"/>
    </sheetView>
  </sheetViews>
  <sheetFormatPr defaultColWidth="11.421875" defaultRowHeight="12.75"/>
  <cols>
    <col min="1" max="1" width="7.7109375" style="0" customWidth="1"/>
    <col min="2" max="2" width="24.28125" style="262" customWidth="1"/>
    <col min="3" max="3" width="13.8515625" style="0" customWidth="1"/>
    <col min="4" max="4" width="10.00390625" style="0" hidden="1" customWidth="1"/>
    <col min="6" max="6" width="13.421875" style="0" customWidth="1"/>
    <col min="8" max="8" width="9.00390625" style="31" bestFit="1" customWidth="1"/>
    <col min="9" max="9" width="7.7109375" style="0" bestFit="1" customWidth="1"/>
    <col min="10" max="10" width="11.421875" style="15" customWidth="1"/>
    <col min="11" max="11" width="8.57421875" style="15" bestFit="1" customWidth="1"/>
    <col min="12" max="15" width="8.421875" style="0" bestFit="1" customWidth="1"/>
  </cols>
  <sheetData>
    <row r="1" spans="1:16" ht="12.75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1"/>
      <c r="O1" s="1"/>
      <c r="P1" s="1"/>
    </row>
    <row r="2" spans="1:16" ht="12.7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1"/>
      <c r="O2" s="1"/>
      <c r="P2" s="1"/>
    </row>
    <row r="3" spans="1:16" ht="12.75">
      <c r="A3" s="413" t="s">
        <v>1544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1"/>
    </row>
    <row r="4" spans="1:16" ht="12.7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1"/>
      <c r="N4" s="1"/>
      <c r="O4" s="1"/>
      <c r="P4" s="1"/>
    </row>
    <row r="5" spans="1:16" s="58" customFormat="1" ht="12.75">
      <c r="A5" s="67" t="s">
        <v>837</v>
      </c>
      <c r="B5" s="258" t="s">
        <v>371</v>
      </c>
      <c r="C5" s="67" t="s">
        <v>246</v>
      </c>
      <c r="D5" s="55" t="s">
        <v>682</v>
      </c>
      <c r="E5" s="67" t="s">
        <v>248</v>
      </c>
      <c r="F5" s="408" t="s">
        <v>249</v>
      </c>
      <c r="G5" s="405"/>
      <c r="H5" s="87" t="s">
        <v>373</v>
      </c>
      <c r="I5" s="77"/>
      <c r="J5" s="85" t="s">
        <v>838</v>
      </c>
      <c r="K5" s="73" t="s">
        <v>1553</v>
      </c>
      <c r="L5" s="73" t="s">
        <v>1553</v>
      </c>
      <c r="M5" s="73" t="s">
        <v>1553</v>
      </c>
      <c r="N5" s="73" t="s">
        <v>1553</v>
      </c>
      <c r="O5" s="73" t="s">
        <v>1553</v>
      </c>
      <c r="P5" s="57"/>
    </row>
    <row r="6" spans="1:16" s="58" customFormat="1" ht="12.75">
      <c r="A6" s="68" t="s">
        <v>839</v>
      </c>
      <c r="B6" s="259" t="s">
        <v>254</v>
      </c>
      <c r="C6" s="68"/>
      <c r="D6" s="60"/>
      <c r="E6" s="68"/>
      <c r="F6" s="60" t="s">
        <v>255</v>
      </c>
      <c r="G6" s="68" t="s">
        <v>250</v>
      </c>
      <c r="H6" s="62" t="s">
        <v>251</v>
      </c>
      <c r="I6" s="68" t="s">
        <v>252</v>
      </c>
      <c r="J6" s="86"/>
      <c r="K6" s="74" t="s">
        <v>1498</v>
      </c>
      <c r="L6" s="74" t="s">
        <v>2108</v>
      </c>
      <c r="M6" s="74" t="s">
        <v>1800</v>
      </c>
      <c r="N6" s="74" t="s">
        <v>120</v>
      </c>
      <c r="O6" s="74" t="s">
        <v>593</v>
      </c>
      <c r="P6" s="57"/>
    </row>
    <row r="7" spans="1:16" ht="33.75">
      <c r="A7" s="156">
        <v>1</v>
      </c>
      <c r="B7" s="158" t="s">
        <v>556</v>
      </c>
      <c r="C7" s="157" t="s">
        <v>842</v>
      </c>
      <c r="D7" s="156" t="s">
        <v>843</v>
      </c>
      <c r="E7" s="157" t="s">
        <v>844</v>
      </c>
      <c r="F7" s="193" t="s">
        <v>1787</v>
      </c>
      <c r="G7" s="156" t="s">
        <v>845</v>
      </c>
      <c r="H7" s="138">
        <v>155</v>
      </c>
      <c r="I7" s="203">
        <v>31</v>
      </c>
      <c r="J7" s="160">
        <v>3000</v>
      </c>
      <c r="K7" s="159">
        <v>155</v>
      </c>
      <c r="L7" s="159">
        <v>158</v>
      </c>
      <c r="M7" s="159">
        <v>160</v>
      </c>
      <c r="N7" s="159">
        <v>160</v>
      </c>
      <c r="O7" s="159">
        <v>161</v>
      </c>
      <c r="P7" s="1"/>
    </row>
    <row r="8" spans="1:16" ht="22.5">
      <c r="A8" s="49">
        <v>1</v>
      </c>
      <c r="B8" s="163" t="s">
        <v>574</v>
      </c>
      <c r="C8" s="163" t="s">
        <v>1786</v>
      </c>
      <c r="D8" s="184" t="s">
        <v>865</v>
      </c>
      <c r="E8" s="128" t="s">
        <v>844</v>
      </c>
      <c r="F8" s="128" t="s">
        <v>866</v>
      </c>
      <c r="G8" s="49"/>
      <c r="H8" s="205">
        <v>123</v>
      </c>
      <c r="I8" s="124">
        <v>23</v>
      </c>
      <c r="J8" s="126">
        <v>4760.4</v>
      </c>
      <c r="K8" s="125">
        <v>123</v>
      </c>
      <c r="L8" s="125">
        <v>125</v>
      </c>
      <c r="M8" s="125">
        <v>126</v>
      </c>
      <c r="N8" s="125">
        <v>126</v>
      </c>
      <c r="O8" s="125">
        <v>127</v>
      </c>
      <c r="P8" s="1"/>
    </row>
    <row r="9" spans="1:16" ht="56.25">
      <c r="A9" s="49">
        <v>1</v>
      </c>
      <c r="B9" s="165" t="s">
        <v>578</v>
      </c>
      <c r="C9" s="163" t="s">
        <v>2125</v>
      </c>
      <c r="D9" s="49">
        <v>198878</v>
      </c>
      <c r="E9" s="163" t="s">
        <v>942</v>
      </c>
      <c r="F9" s="163" t="s">
        <v>2101</v>
      </c>
      <c r="G9" s="49"/>
      <c r="H9" s="205">
        <v>353</v>
      </c>
      <c r="I9" s="124">
        <v>52</v>
      </c>
      <c r="J9" s="126">
        <f>8401+112.1915</f>
        <v>8513.1915</v>
      </c>
      <c r="K9" s="125">
        <v>395</v>
      </c>
      <c r="L9" s="125">
        <v>395</v>
      </c>
      <c r="M9" s="125">
        <v>410</v>
      </c>
      <c r="N9" s="125">
        <v>415</v>
      </c>
      <c r="O9" s="125">
        <v>419</v>
      </c>
      <c r="P9" s="1"/>
    </row>
    <row r="10" spans="1:16" s="24" customFormat="1" ht="33.75">
      <c r="A10" s="135">
        <v>1</v>
      </c>
      <c r="B10" s="147" t="s">
        <v>577</v>
      </c>
      <c r="C10" s="136" t="s">
        <v>867</v>
      </c>
      <c r="D10" s="223" t="s">
        <v>868</v>
      </c>
      <c r="E10" s="136" t="s">
        <v>233</v>
      </c>
      <c r="F10" s="136" t="s">
        <v>3</v>
      </c>
      <c r="G10" s="135"/>
      <c r="H10" s="224">
        <v>541</v>
      </c>
      <c r="I10" s="139">
        <v>88</v>
      </c>
      <c r="J10" s="141">
        <v>3923.7095</v>
      </c>
      <c r="K10" s="218">
        <v>214</v>
      </c>
      <c r="L10" s="218">
        <v>214</v>
      </c>
      <c r="M10" s="218">
        <v>222</v>
      </c>
      <c r="N10" s="218">
        <v>225</v>
      </c>
      <c r="O10" s="218">
        <v>227</v>
      </c>
      <c r="P10" s="23"/>
    </row>
    <row r="11" spans="1:16" ht="12.75">
      <c r="A11" s="49">
        <v>1</v>
      </c>
      <c r="B11" s="163" t="s">
        <v>586</v>
      </c>
      <c r="C11" s="128" t="s">
        <v>869</v>
      </c>
      <c r="D11" s="49">
        <v>198.895</v>
      </c>
      <c r="E11" s="128" t="s">
        <v>844</v>
      </c>
      <c r="F11" s="161" t="s">
        <v>870</v>
      </c>
      <c r="G11" s="49"/>
      <c r="H11" s="205">
        <v>559</v>
      </c>
      <c r="I11" s="124">
        <v>109</v>
      </c>
      <c r="J11" s="126">
        <v>28234.495</v>
      </c>
      <c r="K11" s="125">
        <v>559</v>
      </c>
      <c r="L11" s="125">
        <v>559</v>
      </c>
      <c r="M11" s="125">
        <v>588</v>
      </c>
      <c r="N11" s="125">
        <v>597</v>
      </c>
      <c r="O11" s="125">
        <v>607</v>
      </c>
      <c r="P11" s="1"/>
    </row>
    <row r="12" spans="1:16" ht="29.25">
      <c r="A12" s="49">
        <v>1</v>
      </c>
      <c r="B12" s="163" t="s">
        <v>871</v>
      </c>
      <c r="C12" s="128" t="s">
        <v>871</v>
      </c>
      <c r="D12" s="49">
        <v>265.928</v>
      </c>
      <c r="E12" s="161" t="s">
        <v>872</v>
      </c>
      <c r="F12" s="225" t="s">
        <v>1903</v>
      </c>
      <c r="G12" s="49"/>
      <c r="H12" s="205">
        <v>9322</v>
      </c>
      <c r="I12" s="125">
        <v>1717</v>
      </c>
      <c r="J12" s="126">
        <v>791.5944</v>
      </c>
      <c r="K12" s="125">
        <v>9322</v>
      </c>
      <c r="L12" s="125">
        <v>9577</v>
      </c>
      <c r="M12" s="125">
        <v>9821</v>
      </c>
      <c r="N12" s="125">
        <v>9894</v>
      </c>
      <c r="O12" s="125">
        <v>9963</v>
      </c>
      <c r="P12" s="1"/>
    </row>
    <row r="13" spans="1:16" ht="22.5">
      <c r="A13" s="49">
        <v>1</v>
      </c>
      <c r="B13" s="163" t="s">
        <v>427</v>
      </c>
      <c r="C13" s="161" t="s">
        <v>873</v>
      </c>
      <c r="D13" s="49" t="s">
        <v>874</v>
      </c>
      <c r="E13" s="128" t="s">
        <v>872</v>
      </c>
      <c r="F13" s="163" t="s">
        <v>1783</v>
      </c>
      <c r="G13" s="49"/>
      <c r="H13" s="226">
        <v>4010</v>
      </c>
      <c r="I13" s="124">
        <v>785</v>
      </c>
      <c r="J13" s="126">
        <v>328.6283</v>
      </c>
      <c r="K13" s="125">
        <v>5375</v>
      </c>
      <c r="L13" s="125">
        <v>5424</v>
      </c>
      <c r="M13" s="125">
        <v>5424</v>
      </c>
      <c r="N13" s="125">
        <v>5414</v>
      </c>
      <c r="O13" s="125">
        <v>5400</v>
      </c>
      <c r="P13" s="1"/>
    </row>
    <row r="14" spans="1:16" ht="56.25">
      <c r="A14" s="49">
        <v>1</v>
      </c>
      <c r="B14" s="163" t="s">
        <v>1773</v>
      </c>
      <c r="C14" s="128" t="s">
        <v>842</v>
      </c>
      <c r="D14" s="49" t="s">
        <v>875</v>
      </c>
      <c r="E14" s="128" t="s">
        <v>844</v>
      </c>
      <c r="F14" s="128" t="s">
        <v>876</v>
      </c>
      <c r="G14" s="49"/>
      <c r="H14" s="205">
        <v>298</v>
      </c>
      <c r="I14" s="124">
        <v>63</v>
      </c>
      <c r="J14" s="126">
        <v>17180</v>
      </c>
      <c r="K14" s="125">
        <v>298</v>
      </c>
      <c r="L14" s="125">
        <v>303</v>
      </c>
      <c r="M14" s="125">
        <v>307</v>
      </c>
      <c r="N14" s="125">
        <v>308</v>
      </c>
      <c r="O14" s="125">
        <v>309</v>
      </c>
      <c r="P14" s="1"/>
    </row>
    <row r="15" spans="1:16" ht="45">
      <c r="A15" s="49">
        <v>1</v>
      </c>
      <c r="B15" s="163" t="s">
        <v>1777</v>
      </c>
      <c r="C15" s="128" t="s">
        <v>842</v>
      </c>
      <c r="D15" s="49" t="s">
        <v>877</v>
      </c>
      <c r="E15" s="128" t="s">
        <v>844</v>
      </c>
      <c r="F15" s="128" t="s">
        <v>878</v>
      </c>
      <c r="G15" s="49"/>
      <c r="H15" s="205">
        <v>200</v>
      </c>
      <c r="I15" s="124">
        <v>35</v>
      </c>
      <c r="J15" s="126">
        <v>4782.5</v>
      </c>
      <c r="K15" s="125">
        <v>200</v>
      </c>
      <c r="L15" s="125">
        <v>204</v>
      </c>
      <c r="M15" s="125">
        <v>206</v>
      </c>
      <c r="N15" s="125">
        <v>207</v>
      </c>
      <c r="O15" s="125">
        <v>207</v>
      </c>
      <c r="P15" s="1"/>
    </row>
    <row r="16" spans="1:16" ht="22.5">
      <c r="A16" s="49">
        <v>1</v>
      </c>
      <c r="B16" s="165" t="s">
        <v>572</v>
      </c>
      <c r="C16" s="128" t="s">
        <v>842</v>
      </c>
      <c r="D16" s="49" t="s">
        <v>879</v>
      </c>
      <c r="E16" s="128" t="s">
        <v>844</v>
      </c>
      <c r="F16" s="128" t="s">
        <v>904</v>
      </c>
      <c r="G16" s="49"/>
      <c r="H16" s="205">
        <v>327</v>
      </c>
      <c r="I16" s="124">
        <v>59</v>
      </c>
      <c r="J16" s="126">
        <v>10400</v>
      </c>
      <c r="K16" s="125">
        <v>327</v>
      </c>
      <c r="L16" s="125">
        <v>327</v>
      </c>
      <c r="M16" s="125">
        <v>331</v>
      </c>
      <c r="N16" s="125">
        <v>332</v>
      </c>
      <c r="O16" s="125">
        <v>333</v>
      </c>
      <c r="P16" s="1"/>
    </row>
    <row r="17" spans="1:16" ht="56.25">
      <c r="A17" s="49">
        <v>1</v>
      </c>
      <c r="B17" s="163" t="s">
        <v>1003</v>
      </c>
      <c r="C17" s="128" t="s">
        <v>842</v>
      </c>
      <c r="D17" s="49" t="s">
        <v>905</v>
      </c>
      <c r="E17" s="128" t="s">
        <v>844</v>
      </c>
      <c r="F17" s="128" t="s">
        <v>906</v>
      </c>
      <c r="G17" s="49"/>
      <c r="H17" s="205">
        <v>668</v>
      </c>
      <c r="I17" s="124">
        <v>117</v>
      </c>
      <c r="J17" s="167">
        <v>5276.675</v>
      </c>
      <c r="K17" s="125">
        <v>688</v>
      </c>
      <c r="L17" s="125">
        <v>701</v>
      </c>
      <c r="M17" s="125">
        <v>709</v>
      </c>
      <c r="N17" s="125">
        <v>711</v>
      </c>
      <c r="O17" s="125">
        <v>713</v>
      </c>
      <c r="P17" s="1"/>
    </row>
    <row r="18" spans="1:16" ht="33.75">
      <c r="A18" s="49">
        <v>1</v>
      </c>
      <c r="B18" s="163" t="s">
        <v>297</v>
      </c>
      <c r="C18" s="225" t="s">
        <v>1784</v>
      </c>
      <c r="D18" s="49" t="s">
        <v>908</v>
      </c>
      <c r="E18" s="128" t="s">
        <v>844</v>
      </c>
      <c r="F18" s="128" t="s">
        <v>909</v>
      </c>
      <c r="G18" s="49"/>
      <c r="H18" s="205">
        <v>1736</v>
      </c>
      <c r="I18" s="124">
        <v>340</v>
      </c>
      <c r="J18" s="167">
        <v>56750.4587</v>
      </c>
      <c r="K18" s="125">
        <v>1736</v>
      </c>
      <c r="L18" s="125">
        <v>1815</v>
      </c>
      <c r="M18" s="125">
        <v>1825</v>
      </c>
      <c r="N18" s="125">
        <v>1854</v>
      </c>
      <c r="O18" s="125">
        <v>1883</v>
      </c>
      <c r="P18" s="1"/>
    </row>
    <row r="19" spans="1:16" ht="33.75">
      <c r="A19" s="49">
        <v>1</v>
      </c>
      <c r="B19" s="163" t="s">
        <v>910</v>
      </c>
      <c r="C19" s="163" t="s">
        <v>34</v>
      </c>
      <c r="D19" s="49"/>
      <c r="E19" s="128" t="s">
        <v>872</v>
      </c>
      <c r="F19" s="227" t="s">
        <v>1904</v>
      </c>
      <c r="G19" s="49"/>
      <c r="H19" s="205">
        <v>3088</v>
      </c>
      <c r="I19" s="124">
        <v>540</v>
      </c>
      <c r="J19" s="167">
        <v>543.5087</v>
      </c>
      <c r="K19" s="125">
        <v>3135</v>
      </c>
      <c r="L19" s="125">
        <v>3135</v>
      </c>
      <c r="M19" s="125">
        <v>3135</v>
      </c>
      <c r="N19" s="125">
        <v>3127</v>
      </c>
      <c r="O19" s="125">
        <v>3117</v>
      </c>
      <c r="P19" s="1"/>
    </row>
    <row r="20" spans="1:16" ht="33.75">
      <c r="A20" s="49">
        <v>1</v>
      </c>
      <c r="B20" s="163" t="s">
        <v>1772</v>
      </c>
      <c r="C20" s="354" t="s">
        <v>1771</v>
      </c>
      <c r="D20" s="49" t="s">
        <v>911</v>
      </c>
      <c r="E20" s="161" t="s">
        <v>844</v>
      </c>
      <c r="F20" s="128" t="s">
        <v>912</v>
      </c>
      <c r="G20" s="49"/>
      <c r="H20" s="205">
        <v>167</v>
      </c>
      <c r="I20" s="124">
        <v>31</v>
      </c>
      <c r="J20" s="126">
        <v>2775</v>
      </c>
      <c r="K20" s="125">
        <v>167</v>
      </c>
      <c r="L20" s="125">
        <v>170</v>
      </c>
      <c r="M20" s="125">
        <v>172</v>
      </c>
      <c r="N20" s="125">
        <v>172</v>
      </c>
      <c r="O20" s="125">
        <v>173</v>
      </c>
      <c r="P20" s="1"/>
    </row>
    <row r="21" spans="1:16" s="24" customFormat="1" ht="202.5">
      <c r="A21" s="135">
        <v>1</v>
      </c>
      <c r="B21" s="239" t="s">
        <v>93</v>
      </c>
      <c r="C21" s="136" t="s">
        <v>1775</v>
      </c>
      <c r="D21" s="135" t="s">
        <v>913</v>
      </c>
      <c r="E21" s="136" t="s">
        <v>844</v>
      </c>
      <c r="F21" s="136" t="s">
        <v>914</v>
      </c>
      <c r="G21" s="135"/>
      <c r="H21" s="224">
        <v>1228</v>
      </c>
      <c r="I21" s="139">
        <v>232</v>
      </c>
      <c r="J21" s="141">
        <v>37145</v>
      </c>
      <c r="K21" s="218">
        <v>1228</v>
      </c>
      <c r="L21" s="218">
        <v>1250</v>
      </c>
      <c r="M21" s="218">
        <v>1265</v>
      </c>
      <c r="N21" s="218">
        <v>1269</v>
      </c>
      <c r="O21" s="218">
        <v>1272</v>
      </c>
      <c r="P21" s="23"/>
    </row>
    <row r="22" spans="1:16" ht="22.5">
      <c r="A22" s="49">
        <v>1</v>
      </c>
      <c r="B22" s="163" t="s">
        <v>567</v>
      </c>
      <c r="C22" s="128" t="s">
        <v>842</v>
      </c>
      <c r="D22" s="49" t="s">
        <v>915</v>
      </c>
      <c r="E22" s="128" t="s">
        <v>844</v>
      </c>
      <c r="F22" s="128" t="s">
        <v>916</v>
      </c>
      <c r="G22" s="49"/>
      <c r="H22" s="205">
        <v>140</v>
      </c>
      <c r="I22" s="124">
        <v>24</v>
      </c>
      <c r="J22" s="126">
        <v>566.42</v>
      </c>
      <c r="K22" s="125">
        <v>140</v>
      </c>
      <c r="L22" s="125">
        <v>143</v>
      </c>
      <c r="M22" s="125">
        <v>145</v>
      </c>
      <c r="N22" s="125">
        <v>145</v>
      </c>
      <c r="O22" s="125">
        <v>146</v>
      </c>
      <c r="P22" s="1"/>
    </row>
    <row r="23" spans="1:16" ht="33.75">
      <c r="A23" s="49">
        <v>1</v>
      </c>
      <c r="B23" s="163" t="s">
        <v>557</v>
      </c>
      <c r="C23" s="128" t="s">
        <v>842</v>
      </c>
      <c r="D23" s="49" t="s">
        <v>917</v>
      </c>
      <c r="E23" s="128" t="s">
        <v>844</v>
      </c>
      <c r="F23" s="128" t="s">
        <v>918</v>
      </c>
      <c r="G23" s="49"/>
      <c r="H23" s="205">
        <v>769</v>
      </c>
      <c r="I23" s="124">
        <v>125</v>
      </c>
      <c r="J23" s="126">
        <v>6120</v>
      </c>
      <c r="K23" s="125">
        <v>769</v>
      </c>
      <c r="L23" s="125">
        <v>769</v>
      </c>
      <c r="M23" s="125">
        <v>778</v>
      </c>
      <c r="N23" s="125">
        <v>780</v>
      </c>
      <c r="O23" s="125">
        <v>782</v>
      </c>
      <c r="P23" s="1"/>
    </row>
    <row r="24" spans="1:16" ht="22.5">
      <c r="A24" s="49">
        <v>1</v>
      </c>
      <c r="B24" s="163" t="s">
        <v>573</v>
      </c>
      <c r="C24" s="128" t="s">
        <v>842</v>
      </c>
      <c r="D24" s="49" t="s">
        <v>919</v>
      </c>
      <c r="E24" s="128" t="s">
        <v>844</v>
      </c>
      <c r="F24" s="128" t="s">
        <v>920</v>
      </c>
      <c r="G24" s="49"/>
      <c r="H24" s="205">
        <v>131</v>
      </c>
      <c r="I24" s="124">
        <v>21</v>
      </c>
      <c r="J24" s="126">
        <v>1825</v>
      </c>
      <c r="K24" s="125">
        <v>137</v>
      </c>
      <c r="L24" s="125">
        <v>137</v>
      </c>
      <c r="M24" s="125">
        <v>139</v>
      </c>
      <c r="N24" s="125">
        <v>139</v>
      </c>
      <c r="O24" s="125">
        <v>140</v>
      </c>
      <c r="P24" s="1"/>
    </row>
    <row r="25" spans="1:16" ht="22.5">
      <c r="A25" s="49">
        <v>1</v>
      </c>
      <c r="B25" s="165" t="s">
        <v>582</v>
      </c>
      <c r="C25" s="128" t="s">
        <v>921</v>
      </c>
      <c r="D25" s="49" t="s">
        <v>922</v>
      </c>
      <c r="E25" s="128" t="s">
        <v>844</v>
      </c>
      <c r="F25" s="128" t="s">
        <v>923</v>
      </c>
      <c r="G25" s="49"/>
      <c r="H25" s="205">
        <v>68</v>
      </c>
      <c r="I25" s="124">
        <v>13</v>
      </c>
      <c r="J25" s="126">
        <v>2590</v>
      </c>
      <c r="K25" s="125">
        <v>68</v>
      </c>
      <c r="L25" s="125">
        <v>68</v>
      </c>
      <c r="M25" s="125">
        <v>71</v>
      </c>
      <c r="N25" s="125">
        <v>72</v>
      </c>
      <c r="O25" s="125">
        <v>73</v>
      </c>
      <c r="P25" s="1"/>
    </row>
    <row r="26" spans="1:16" ht="22.5">
      <c r="A26" s="49">
        <v>1</v>
      </c>
      <c r="B26" s="163" t="s">
        <v>590</v>
      </c>
      <c r="C26" s="128" t="s">
        <v>869</v>
      </c>
      <c r="D26" s="49" t="s">
        <v>924</v>
      </c>
      <c r="E26" s="128" t="s">
        <v>844</v>
      </c>
      <c r="F26" s="128" t="s">
        <v>925</v>
      </c>
      <c r="G26" s="49"/>
      <c r="H26" s="205">
        <v>85</v>
      </c>
      <c r="I26" s="124">
        <v>18</v>
      </c>
      <c r="J26" s="167">
        <v>2281.8</v>
      </c>
      <c r="K26" s="125">
        <v>85</v>
      </c>
      <c r="L26" s="125">
        <v>89</v>
      </c>
      <c r="M26" s="125">
        <v>89</v>
      </c>
      <c r="N26" s="125">
        <v>90</v>
      </c>
      <c r="O26" s="125">
        <v>92</v>
      </c>
      <c r="P26" s="1"/>
    </row>
    <row r="27" spans="1:16" ht="22.5">
      <c r="A27" s="49">
        <v>1</v>
      </c>
      <c r="B27" s="165" t="s">
        <v>581</v>
      </c>
      <c r="C27" s="161" t="s">
        <v>921</v>
      </c>
      <c r="D27" s="49" t="s">
        <v>927</v>
      </c>
      <c r="E27" s="128" t="s">
        <v>844</v>
      </c>
      <c r="F27" s="128" t="s">
        <v>928</v>
      </c>
      <c r="G27" s="49"/>
      <c r="H27" s="205">
        <v>87</v>
      </c>
      <c r="I27" s="124">
        <v>17</v>
      </c>
      <c r="J27" s="126">
        <v>2256</v>
      </c>
      <c r="K27" s="125">
        <v>87</v>
      </c>
      <c r="L27" s="125">
        <v>90</v>
      </c>
      <c r="M27" s="125">
        <v>90</v>
      </c>
      <c r="N27" s="125">
        <v>91</v>
      </c>
      <c r="O27" s="125">
        <v>92</v>
      </c>
      <c r="P27" s="1"/>
    </row>
    <row r="28" spans="1:16" ht="12.75">
      <c r="A28" s="49">
        <v>1</v>
      </c>
      <c r="B28" s="163" t="s">
        <v>587</v>
      </c>
      <c r="C28" s="128" t="s">
        <v>869</v>
      </c>
      <c r="D28" s="49">
        <v>537.528</v>
      </c>
      <c r="E28" s="128" t="s">
        <v>844</v>
      </c>
      <c r="F28" s="128" t="s">
        <v>929</v>
      </c>
      <c r="G28" s="49"/>
      <c r="H28" s="205">
        <v>913</v>
      </c>
      <c r="I28" s="124">
        <v>154</v>
      </c>
      <c r="J28" s="167">
        <v>15560.6</v>
      </c>
      <c r="K28" s="125">
        <v>913</v>
      </c>
      <c r="L28" s="125">
        <v>955</v>
      </c>
      <c r="M28" s="125">
        <v>960</v>
      </c>
      <c r="N28" s="125">
        <v>975</v>
      </c>
      <c r="O28" s="125">
        <v>990</v>
      </c>
      <c r="P28" s="1"/>
    </row>
    <row r="29" spans="1:16" ht="22.5">
      <c r="A29" s="49">
        <v>1</v>
      </c>
      <c r="B29" s="165" t="s">
        <v>585</v>
      </c>
      <c r="C29" s="128" t="s">
        <v>869</v>
      </c>
      <c r="D29" s="49">
        <v>466.481</v>
      </c>
      <c r="E29" s="161" t="s">
        <v>930</v>
      </c>
      <c r="F29" s="128" t="s">
        <v>931</v>
      </c>
      <c r="G29" s="49"/>
      <c r="H29" s="205">
        <v>27</v>
      </c>
      <c r="I29" s="124">
        <v>6</v>
      </c>
      <c r="J29" s="167">
        <v>53.724</v>
      </c>
      <c r="K29" s="125">
        <v>27</v>
      </c>
      <c r="L29" s="125">
        <v>27</v>
      </c>
      <c r="M29" s="125">
        <v>28</v>
      </c>
      <c r="N29" s="125">
        <v>28</v>
      </c>
      <c r="O29" s="125">
        <v>29</v>
      </c>
      <c r="P29" s="1"/>
    </row>
    <row r="30" spans="1:16" ht="22.5">
      <c r="A30" s="49">
        <v>1</v>
      </c>
      <c r="B30" s="163" t="s">
        <v>575</v>
      </c>
      <c r="C30" s="163" t="s">
        <v>1785</v>
      </c>
      <c r="D30" s="49" t="s">
        <v>932</v>
      </c>
      <c r="E30" s="128" t="s">
        <v>844</v>
      </c>
      <c r="F30" s="128" t="s">
        <v>934</v>
      </c>
      <c r="G30" s="49"/>
      <c r="H30" s="205">
        <v>1061</v>
      </c>
      <c r="I30" s="124">
        <v>173</v>
      </c>
      <c r="J30" s="167">
        <v>8825</v>
      </c>
      <c r="K30" s="125">
        <v>1061</v>
      </c>
      <c r="L30" s="125">
        <v>1061</v>
      </c>
      <c r="M30" s="125">
        <v>1074</v>
      </c>
      <c r="N30" s="125">
        <v>1077</v>
      </c>
      <c r="O30" s="125">
        <v>1080</v>
      </c>
      <c r="P30" s="1"/>
    </row>
    <row r="31" spans="1:16" s="24" customFormat="1" ht="33.75">
      <c r="A31" s="135">
        <v>1</v>
      </c>
      <c r="B31" s="239" t="s">
        <v>580</v>
      </c>
      <c r="C31" s="136" t="s">
        <v>921</v>
      </c>
      <c r="D31" s="135" t="s">
        <v>935</v>
      </c>
      <c r="E31" s="136" t="s">
        <v>844</v>
      </c>
      <c r="F31" s="136" t="s">
        <v>936</v>
      </c>
      <c r="G31" s="135"/>
      <c r="H31" s="224">
        <v>1007</v>
      </c>
      <c r="I31" s="139">
        <v>197</v>
      </c>
      <c r="J31" s="141">
        <v>24918</v>
      </c>
      <c r="K31" s="218">
        <v>1007</v>
      </c>
      <c r="L31" s="218">
        <v>1007</v>
      </c>
      <c r="M31" s="218">
        <v>1047</v>
      </c>
      <c r="N31" s="218">
        <v>1060</v>
      </c>
      <c r="O31" s="218">
        <v>1072</v>
      </c>
      <c r="P31" s="23"/>
    </row>
    <row r="32" spans="1:16" s="24" customFormat="1" ht="22.5">
      <c r="A32" s="135">
        <v>1</v>
      </c>
      <c r="B32" s="239" t="s">
        <v>595</v>
      </c>
      <c r="C32" s="136" t="s">
        <v>754</v>
      </c>
      <c r="D32" s="135" t="s">
        <v>937</v>
      </c>
      <c r="E32" s="136" t="s">
        <v>749</v>
      </c>
      <c r="F32" s="136" t="s">
        <v>45</v>
      </c>
      <c r="G32" s="135"/>
      <c r="H32" s="224">
        <v>75</v>
      </c>
      <c r="I32" s="139">
        <v>19</v>
      </c>
      <c r="J32" s="141">
        <v>1140</v>
      </c>
      <c r="K32" s="218">
        <v>76</v>
      </c>
      <c r="L32" s="218">
        <v>76</v>
      </c>
      <c r="M32" s="218">
        <v>77</v>
      </c>
      <c r="N32" s="218">
        <v>77</v>
      </c>
      <c r="O32" s="218">
        <v>78</v>
      </c>
      <c r="P32" s="23"/>
    </row>
    <row r="33" spans="1:16" s="24" customFormat="1" ht="22.5">
      <c r="A33" s="135">
        <v>1</v>
      </c>
      <c r="B33" s="147" t="s">
        <v>589</v>
      </c>
      <c r="C33" s="136" t="s">
        <v>869</v>
      </c>
      <c r="D33" s="135" t="s">
        <v>938</v>
      </c>
      <c r="E33" s="136" t="s">
        <v>844</v>
      </c>
      <c r="F33" s="136" t="s">
        <v>939</v>
      </c>
      <c r="G33" s="135"/>
      <c r="H33" s="224">
        <v>302</v>
      </c>
      <c r="I33" s="139">
        <v>48</v>
      </c>
      <c r="J33" s="141">
        <v>500.1884</v>
      </c>
      <c r="K33" s="218">
        <v>302</v>
      </c>
      <c r="L33" s="218">
        <v>302</v>
      </c>
      <c r="M33" s="218">
        <v>317</v>
      </c>
      <c r="N33" s="218">
        <v>322</v>
      </c>
      <c r="O33" s="218">
        <v>327</v>
      </c>
      <c r="P33" s="23"/>
    </row>
    <row r="34" spans="1:16" s="24" customFormat="1" ht="22.5">
      <c r="A34" s="135">
        <v>1</v>
      </c>
      <c r="B34" s="147" t="s">
        <v>588</v>
      </c>
      <c r="C34" s="136" t="s">
        <v>869</v>
      </c>
      <c r="D34" s="135">
        <v>466.804</v>
      </c>
      <c r="E34" s="136" t="s">
        <v>844</v>
      </c>
      <c r="F34" s="136" t="s">
        <v>940</v>
      </c>
      <c r="G34" s="135"/>
      <c r="H34" s="224">
        <v>170</v>
      </c>
      <c r="I34" s="139">
        <v>20</v>
      </c>
      <c r="J34" s="141">
        <v>1034.026</v>
      </c>
      <c r="K34" s="218">
        <v>170</v>
      </c>
      <c r="L34" s="218">
        <v>170</v>
      </c>
      <c r="M34" s="218">
        <v>179</v>
      </c>
      <c r="N34" s="218">
        <v>182</v>
      </c>
      <c r="O34" s="218">
        <v>185</v>
      </c>
      <c r="P34" s="23"/>
    </row>
    <row r="35" spans="1:16" s="24" customFormat="1" ht="33.75">
      <c r="A35" s="135">
        <v>1</v>
      </c>
      <c r="B35" s="147" t="s">
        <v>579</v>
      </c>
      <c r="C35" s="136" t="s">
        <v>867</v>
      </c>
      <c r="D35" s="135" t="s">
        <v>941</v>
      </c>
      <c r="E35" s="136" t="s">
        <v>942</v>
      </c>
      <c r="F35" s="136" t="s">
        <v>1735</v>
      </c>
      <c r="G35" s="135"/>
      <c r="H35" s="224">
        <v>30</v>
      </c>
      <c r="I35" s="139">
        <v>5</v>
      </c>
      <c r="J35" s="141">
        <v>634.8149</v>
      </c>
      <c r="K35" s="218">
        <v>30</v>
      </c>
      <c r="L35" s="218">
        <v>30</v>
      </c>
      <c r="M35" s="218">
        <v>31</v>
      </c>
      <c r="N35" s="218">
        <v>31</v>
      </c>
      <c r="O35" s="218">
        <v>32</v>
      </c>
      <c r="P35" s="23"/>
    </row>
    <row r="36" spans="1:16" s="24" customFormat="1" ht="45">
      <c r="A36" s="135">
        <v>1</v>
      </c>
      <c r="B36" s="147" t="s">
        <v>592</v>
      </c>
      <c r="C36" s="136" t="s">
        <v>2155</v>
      </c>
      <c r="D36" s="135"/>
      <c r="E36" s="136" t="s">
        <v>749</v>
      </c>
      <c r="F36" s="136" t="s">
        <v>1491</v>
      </c>
      <c r="G36" s="135"/>
      <c r="H36" s="224">
        <v>51</v>
      </c>
      <c r="I36" s="139">
        <v>11</v>
      </c>
      <c r="J36" s="141">
        <v>21140</v>
      </c>
      <c r="K36" s="218">
        <v>51</v>
      </c>
      <c r="L36" s="218">
        <v>51</v>
      </c>
      <c r="M36" s="218">
        <v>52</v>
      </c>
      <c r="N36" s="218">
        <v>52</v>
      </c>
      <c r="O36" s="218">
        <v>52</v>
      </c>
      <c r="P36" s="23"/>
    </row>
    <row r="37" spans="1:16" s="24" customFormat="1" ht="33.75">
      <c r="A37" s="135">
        <v>1</v>
      </c>
      <c r="B37" s="147" t="s">
        <v>591</v>
      </c>
      <c r="C37" s="136" t="s">
        <v>869</v>
      </c>
      <c r="D37" s="135"/>
      <c r="E37" s="136" t="s">
        <v>844</v>
      </c>
      <c r="F37" s="136" t="s">
        <v>1492</v>
      </c>
      <c r="G37" s="135"/>
      <c r="H37" s="224">
        <v>422</v>
      </c>
      <c r="I37" s="139">
        <v>50</v>
      </c>
      <c r="J37" s="141">
        <v>4983.2349</v>
      </c>
      <c r="K37" s="218">
        <v>422</v>
      </c>
      <c r="L37" s="218">
        <v>422</v>
      </c>
      <c r="M37" s="218">
        <v>444</v>
      </c>
      <c r="N37" s="218">
        <v>451</v>
      </c>
      <c r="O37" s="218">
        <v>458</v>
      </c>
      <c r="P37" s="23"/>
    </row>
    <row r="38" spans="1:16" s="24" customFormat="1" ht="56.25">
      <c r="A38" s="135">
        <v>1</v>
      </c>
      <c r="B38" s="147" t="s">
        <v>2077</v>
      </c>
      <c r="C38" s="136" t="s">
        <v>2137</v>
      </c>
      <c r="D38" s="135" t="s">
        <v>2138</v>
      </c>
      <c r="E38" s="136" t="s">
        <v>942</v>
      </c>
      <c r="F38" s="136" t="s">
        <v>1765</v>
      </c>
      <c r="G38" s="135"/>
      <c r="H38" s="224">
        <v>505</v>
      </c>
      <c r="I38" s="139">
        <v>92</v>
      </c>
      <c r="J38" s="141">
        <v>3742.569</v>
      </c>
      <c r="K38" s="218">
        <v>505</v>
      </c>
      <c r="L38" s="218">
        <v>505</v>
      </c>
      <c r="M38" s="218">
        <v>524</v>
      </c>
      <c r="N38" s="218">
        <v>530</v>
      </c>
      <c r="O38" s="218">
        <v>536</v>
      </c>
      <c r="P38" s="23"/>
    </row>
    <row r="39" spans="1:16" s="24" customFormat="1" ht="22.5">
      <c r="A39" s="135">
        <v>1</v>
      </c>
      <c r="B39" s="147" t="s">
        <v>576</v>
      </c>
      <c r="C39" s="136" t="s">
        <v>1552</v>
      </c>
      <c r="D39" s="135"/>
      <c r="E39" s="136" t="s">
        <v>942</v>
      </c>
      <c r="F39" s="136" t="s">
        <v>1764</v>
      </c>
      <c r="G39" s="135"/>
      <c r="H39" s="224">
        <v>36</v>
      </c>
      <c r="I39" s="139">
        <v>7</v>
      </c>
      <c r="J39" s="141">
        <v>152.1274</v>
      </c>
      <c r="K39" s="218">
        <v>36</v>
      </c>
      <c r="L39" s="218">
        <v>36</v>
      </c>
      <c r="M39" s="218">
        <v>44</v>
      </c>
      <c r="N39" s="218">
        <v>44</v>
      </c>
      <c r="O39" s="218">
        <v>45</v>
      </c>
      <c r="P39" s="23"/>
    </row>
    <row r="40" spans="1:16" s="24" customFormat="1" ht="45">
      <c r="A40" s="135">
        <v>1</v>
      </c>
      <c r="B40" s="147" t="s">
        <v>596</v>
      </c>
      <c r="C40" s="136" t="s">
        <v>2135</v>
      </c>
      <c r="D40" s="135" t="s">
        <v>2111</v>
      </c>
      <c r="E40" s="136" t="s">
        <v>844</v>
      </c>
      <c r="F40" s="150" t="s">
        <v>2100</v>
      </c>
      <c r="G40" s="135"/>
      <c r="H40" s="224">
        <v>555</v>
      </c>
      <c r="I40" s="139">
        <v>91</v>
      </c>
      <c r="J40" s="141">
        <v>10501.25</v>
      </c>
      <c r="K40" s="218"/>
      <c r="L40" s="218">
        <v>555</v>
      </c>
      <c r="M40" s="218">
        <v>555</v>
      </c>
      <c r="N40" s="218">
        <v>562</v>
      </c>
      <c r="O40" s="218">
        <v>568</v>
      </c>
      <c r="P40" s="23"/>
    </row>
    <row r="41" spans="1:16" s="24" customFormat="1" ht="67.5">
      <c r="A41" s="249">
        <v>1</v>
      </c>
      <c r="B41" s="260" t="s">
        <v>985</v>
      </c>
      <c r="C41" s="250" t="s">
        <v>986</v>
      </c>
      <c r="D41" s="249"/>
      <c r="E41" s="250" t="s">
        <v>844</v>
      </c>
      <c r="F41" s="251" t="s">
        <v>1380</v>
      </c>
      <c r="G41" s="249"/>
      <c r="H41" s="252">
        <v>916</v>
      </c>
      <c r="I41" s="253">
        <v>180</v>
      </c>
      <c r="J41" s="254">
        <v>4482.3018</v>
      </c>
      <c r="K41" s="255"/>
      <c r="L41" s="255"/>
      <c r="M41" s="255"/>
      <c r="N41" s="255">
        <v>916</v>
      </c>
      <c r="O41" s="255">
        <v>917</v>
      </c>
      <c r="P41" s="23"/>
    </row>
    <row r="42" spans="1:16" s="24" customFormat="1" ht="67.5">
      <c r="A42" s="249">
        <v>1</v>
      </c>
      <c r="B42" s="260" t="s">
        <v>295</v>
      </c>
      <c r="C42" s="250" t="s">
        <v>296</v>
      </c>
      <c r="D42" s="249" t="s">
        <v>54</v>
      </c>
      <c r="E42" s="250" t="s">
        <v>844</v>
      </c>
      <c r="F42" s="251" t="s">
        <v>53</v>
      </c>
      <c r="G42" s="249"/>
      <c r="H42" s="252">
        <v>1764</v>
      </c>
      <c r="I42" s="253">
        <v>396</v>
      </c>
      <c r="J42" s="254">
        <v>3140.5815</v>
      </c>
      <c r="K42" s="255"/>
      <c r="L42" s="255"/>
      <c r="M42" s="255"/>
      <c r="N42" s="255">
        <v>1764</v>
      </c>
      <c r="O42" s="255">
        <v>1768</v>
      </c>
      <c r="P42" s="23"/>
    </row>
    <row r="43" spans="1:16" s="24" customFormat="1" ht="33.75">
      <c r="A43" s="249">
        <v>1</v>
      </c>
      <c r="B43" s="260" t="s">
        <v>2129</v>
      </c>
      <c r="C43" s="250" t="s">
        <v>1776</v>
      </c>
      <c r="D43" s="249" t="s">
        <v>55</v>
      </c>
      <c r="E43" s="250" t="s">
        <v>844</v>
      </c>
      <c r="F43" s="251" t="s">
        <v>56</v>
      </c>
      <c r="G43" s="249"/>
      <c r="H43" s="252">
        <v>336</v>
      </c>
      <c r="I43" s="253">
        <v>59</v>
      </c>
      <c r="J43" s="254">
        <v>7314.8256</v>
      </c>
      <c r="K43" s="255"/>
      <c r="L43" s="255"/>
      <c r="M43" s="255"/>
      <c r="N43" s="255">
        <v>336</v>
      </c>
      <c r="O43" s="255">
        <v>336</v>
      </c>
      <c r="P43" s="23"/>
    </row>
    <row r="44" spans="1:16" s="24" customFormat="1" ht="56.25">
      <c r="A44" s="249">
        <v>1</v>
      </c>
      <c r="B44" s="260" t="s">
        <v>70</v>
      </c>
      <c r="C44" s="250" t="s">
        <v>71</v>
      </c>
      <c r="D44" s="249" t="s">
        <v>57</v>
      </c>
      <c r="E44" s="250" t="s">
        <v>844</v>
      </c>
      <c r="F44" s="251" t="s">
        <v>1875</v>
      </c>
      <c r="G44" s="249"/>
      <c r="H44" s="252">
        <v>128</v>
      </c>
      <c r="I44" s="253">
        <v>32</v>
      </c>
      <c r="J44" s="254">
        <v>3803.8488</v>
      </c>
      <c r="K44" s="255"/>
      <c r="L44" s="255"/>
      <c r="M44" s="255"/>
      <c r="N44" s="255">
        <v>128</v>
      </c>
      <c r="O44" s="255">
        <v>128</v>
      </c>
      <c r="P44" s="23"/>
    </row>
    <row r="45" spans="1:16" s="24" customFormat="1" ht="12.75">
      <c r="A45" s="249">
        <v>1</v>
      </c>
      <c r="B45" s="260" t="s">
        <v>1171</v>
      </c>
      <c r="C45" s="250" t="s">
        <v>869</v>
      </c>
      <c r="D45" s="249"/>
      <c r="E45" s="250" t="s">
        <v>844</v>
      </c>
      <c r="F45" s="251" t="s">
        <v>1414</v>
      </c>
      <c r="G45" s="249"/>
      <c r="H45" s="252">
        <v>212</v>
      </c>
      <c r="I45" s="253">
        <v>43</v>
      </c>
      <c r="J45" s="254">
        <v>2177.0449</v>
      </c>
      <c r="K45" s="255"/>
      <c r="L45" s="255"/>
      <c r="M45" s="255"/>
      <c r="N45" s="255"/>
      <c r="O45" s="255">
        <v>212</v>
      </c>
      <c r="P45" s="23"/>
    </row>
    <row r="46" spans="1:16" s="24" customFormat="1" ht="12.75">
      <c r="A46" s="249">
        <v>1</v>
      </c>
      <c r="B46" s="260" t="s">
        <v>1172</v>
      </c>
      <c r="C46" s="250" t="s">
        <v>869</v>
      </c>
      <c r="D46" s="249"/>
      <c r="E46" s="250" t="s">
        <v>844</v>
      </c>
      <c r="F46" s="251" t="s">
        <v>1410</v>
      </c>
      <c r="G46" s="249"/>
      <c r="H46" s="252">
        <v>135</v>
      </c>
      <c r="I46" s="253">
        <v>30</v>
      </c>
      <c r="J46" s="254">
        <v>594.2858</v>
      </c>
      <c r="K46" s="255"/>
      <c r="L46" s="255"/>
      <c r="M46" s="255"/>
      <c r="N46" s="255"/>
      <c r="O46" s="255">
        <v>135</v>
      </c>
      <c r="P46" s="23"/>
    </row>
    <row r="47" spans="1:16" s="24" customFormat="1" ht="12.75">
      <c r="A47" s="249">
        <v>1</v>
      </c>
      <c r="B47" s="260" t="s">
        <v>1412</v>
      </c>
      <c r="C47" s="250" t="s">
        <v>869</v>
      </c>
      <c r="D47" s="249"/>
      <c r="E47" s="250" t="s">
        <v>772</v>
      </c>
      <c r="F47" s="251" t="s">
        <v>1413</v>
      </c>
      <c r="G47" s="249"/>
      <c r="H47" s="252">
        <v>657</v>
      </c>
      <c r="I47" s="253">
        <v>118</v>
      </c>
      <c r="J47" s="254">
        <v>5909.2504</v>
      </c>
      <c r="K47" s="255"/>
      <c r="L47" s="255"/>
      <c r="M47" s="255"/>
      <c r="N47" s="255"/>
      <c r="O47" s="255">
        <v>657</v>
      </c>
      <c r="P47" s="23"/>
    </row>
    <row r="48" spans="1:16" s="24" customFormat="1" ht="12.75">
      <c r="A48" s="249">
        <v>1</v>
      </c>
      <c r="B48" s="260" t="s">
        <v>1173</v>
      </c>
      <c r="C48" s="250" t="s">
        <v>921</v>
      </c>
      <c r="D48" s="249"/>
      <c r="E48" s="250" t="s">
        <v>844</v>
      </c>
      <c r="F48" s="251" t="s">
        <v>1408</v>
      </c>
      <c r="G48" s="249"/>
      <c r="H48" s="252">
        <v>117</v>
      </c>
      <c r="I48" s="253">
        <v>26</v>
      </c>
      <c r="J48" s="254">
        <v>334.375</v>
      </c>
      <c r="K48" s="255"/>
      <c r="L48" s="255"/>
      <c r="M48" s="255"/>
      <c r="N48" s="255"/>
      <c r="O48" s="255">
        <v>117</v>
      </c>
      <c r="P48" s="23"/>
    </row>
    <row r="49" spans="1:16" s="24" customFormat="1" ht="12.75">
      <c r="A49" s="249">
        <v>1</v>
      </c>
      <c r="B49" s="260" t="s">
        <v>1174</v>
      </c>
      <c r="C49" s="250" t="s">
        <v>921</v>
      </c>
      <c r="D49" s="249"/>
      <c r="E49" s="250" t="s">
        <v>844</v>
      </c>
      <c r="F49" s="251" t="s">
        <v>1415</v>
      </c>
      <c r="G49" s="249"/>
      <c r="H49" s="252">
        <v>338</v>
      </c>
      <c r="I49" s="253">
        <v>46</v>
      </c>
      <c r="J49" s="254">
        <v>10363.1473</v>
      </c>
      <c r="K49" s="255"/>
      <c r="L49" s="255"/>
      <c r="M49" s="255"/>
      <c r="N49" s="255"/>
      <c r="O49" s="255">
        <v>338</v>
      </c>
      <c r="P49" s="23"/>
    </row>
    <row r="50" spans="1:16" s="24" customFormat="1" ht="112.5">
      <c r="A50" s="249">
        <v>1</v>
      </c>
      <c r="B50" s="260" t="s">
        <v>1175</v>
      </c>
      <c r="C50" s="250" t="s">
        <v>1671</v>
      </c>
      <c r="D50" s="249"/>
      <c r="E50" s="250" t="s">
        <v>844</v>
      </c>
      <c r="F50" s="251" t="s">
        <v>1411</v>
      </c>
      <c r="G50" s="249"/>
      <c r="H50" s="252">
        <v>470</v>
      </c>
      <c r="I50" s="253">
        <v>85</v>
      </c>
      <c r="J50" s="254">
        <v>7801.404</v>
      </c>
      <c r="K50" s="255"/>
      <c r="L50" s="255"/>
      <c r="M50" s="255"/>
      <c r="N50" s="255"/>
      <c r="O50" s="255">
        <v>470</v>
      </c>
      <c r="P50" s="23"/>
    </row>
    <row r="51" spans="1:16" s="24" customFormat="1" ht="78">
      <c r="A51" s="249">
        <v>1</v>
      </c>
      <c r="B51" s="260" t="s">
        <v>1842</v>
      </c>
      <c r="C51" s="323" t="s">
        <v>1998</v>
      </c>
      <c r="D51" s="249"/>
      <c r="E51" s="250" t="s">
        <v>772</v>
      </c>
      <c r="F51" s="251" t="s">
        <v>65</v>
      </c>
      <c r="G51" s="249"/>
      <c r="H51" s="252">
        <v>2102</v>
      </c>
      <c r="I51" s="253">
        <v>483</v>
      </c>
      <c r="J51" s="254">
        <v>22283.2296</v>
      </c>
      <c r="K51" s="255"/>
      <c r="L51" s="255"/>
      <c r="M51" s="255"/>
      <c r="N51" s="255"/>
      <c r="O51" s="255">
        <v>2102</v>
      </c>
      <c r="P51" s="23"/>
    </row>
    <row r="52" spans="1:16" s="24" customFormat="1" ht="22.5">
      <c r="A52" s="300">
        <v>1</v>
      </c>
      <c r="B52" s="381" t="s">
        <v>1670</v>
      </c>
      <c r="C52" s="1" t="s">
        <v>1668</v>
      </c>
      <c r="D52" s="1"/>
      <c r="E52" s="103" t="s">
        <v>942</v>
      </c>
      <c r="F52" s="383" t="s">
        <v>1101</v>
      </c>
      <c r="G52" s="300"/>
      <c r="H52" s="384">
        <v>42</v>
      </c>
      <c r="I52" s="294">
        <v>12</v>
      </c>
      <c r="J52" s="296">
        <v>906.8298</v>
      </c>
      <c r="K52" s="385"/>
      <c r="L52" s="385"/>
      <c r="M52" s="385"/>
      <c r="N52" s="385"/>
      <c r="O52" s="385"/>
      <c r="P52" s="23"/>
    </row>
    <row r="53" spans="1:16" s="24" customFormat="1" ht="22.5">
      <c r="A53" s="300">
        <v>1</v>
      </c>
      <c r="B53" s="103" t="s">
        <v>1669</v>
      </c>
      <c r="C53" s="1" t="s">
        <v>1668</v>
      </c>
      <c r="D53" s="1"/>
      <c r="E53" s="103" t="s">
        <v>942</v>
      </c>
      <c r="F53" s="383" t="s">
        <v>1103</v>
      </c>
      <c r="G53" s="300"/>
      <c r="H53" s="384">
        <v>51</v>
      </c>
      <c r="I53" s="294">
        <v>14</v>
      </c>
      <c r="J53" s="296">
        <v>141.5631</v>
      </c>
      <c r="K53" s="385"/>
      <c r="L53" s="385"/>
      <c r="M53" s="385"/>
      <c r="N53" s="385"/>
      <c r="O53" s="385"/>
      <c r="P53" s="23"/>
    </row>
    <row r="54" spans="1:16" s="24" customFormat="1" ht="22.5">
      <c r="A54" s="300">
        <v>1</v>
      </c>
      <c r="B54" s="103" t="s">
        <v>1667</v>
      </c>
      <c r="C54" s="103" t="s">
        <v>1105</v>
      </c>
      <c r="D54" s="1"/>
      <c r="E54" s="103" t="s">
        <v>942</v>
      </c>
      <c r="F54" s="383" t="s">
        <v>1104</v>
      </c>
      <c r="G54" s="300"/>
      <c r="H54" s="384">
        <v>74</v>
      </c>
      <c r="I54" s="294">
        <v>17</v>
      </c>
      <c r="J54" s="296">
        <v>774.0986</v>
      </c>
      <c r="K54" s="385"/>
      <c r="L54" s="385"/>
      <c r="M54" s="385"/>
      <c r="N54" s="385"/>
      <c r="O54" s="385"/>
      <c r="P54" s="23"/>
    </row>
    <row r="55" spans="1:16" s="24" customFormat="1" ht="22.5">
      <c r="A55" s="300">
        <v>1</v>
      </c>
      <c r="B55" s="103" t="s">
        <v>1600</v>
      </c>
      <c r="C55" s="103" t="s">
        <v>1601</v>
      </c>
      <c r="D55" s="1"/>
      <c r="E55" s="103" t="s">
        <v>844</v>
      </c>
      <c r="F55" s="383" t="s">
        <v>1018</v>
      </c>
      <c r="G55" s="300"/>
      <c r="H55" s="384">
        <v>339</v>
      </c>
      <c r="I55" s="294">
        <v>58</v>
      </c>
      <c r="J55" s="296">
        <v>3037.2051</v>
      </c>
      <c r="K55" s="385"/>
      <c r="L55" s="385"/>
      <c r="M55" s="385"/>
      <c r="N55" s="385"/>
      <c r="O55" s="385"/>
      <c r="P55" s="23"/>
    </row>
    <row r="56" spans="1:16" s="24" customFormat="1" ht="12.75">
      <c r="A56" s="300"/>
      <c r="B56" s="381"/>
      <c r="C56" s="382"/>
      <c r="D56" s="300"/>
      <c r="E56" s="293"/>
      <c r="F56" s="383"/>
      <c r="G56" s="300"/>
      <c r="H56" s="384"/>
      <c r="I56" s="294"/>
      <c r="J56" s="296"/>
      <c r="K56" s="385"/>
      <c r="L56" s="385"/>
      <c r="M56" s="385"/>
      <c r="N56" s="385"/>
      <c r="O56" s="385"/>
      <c r="P56" s="23"/>
    </row>
    <row r="57" spans="1:16" ht="12.75">
      <c r="A57" s="302">
        <f>SUM(A7:A55)</f>
        <v>49</v>
      </c>
      <c r="B57" s="261"/>
      <c r="C57" s="41"/>
      <c r="D57" s="41"/>
      <c r="E57" s="41"/>
      <c r="F57" s="41"/>
      <c r="G57" s="41"/>
      <c r="H57" s="44">
        <f>SUM(H7:H55)</f>
        <v>36890</v>
      </c>
      <c r="I57" s="44">
        <f>SUM(I7:I55)</f>
        <v>6912</v>
      </c>
      <c r="J57" s="35">
        <f>SUM(J7:J55)</f>
        <v>366293.9070000001</v>
      </c>
      <c r="K57" s="44">
        <f>SUM(K7:K51)</f>
        <v>29808</v>
      </c>
      <c r="L57" s="44">
        <f>SUM(L7:L51)</f>
        <v>30850</v>
      </c>
      <c r="M57" s="44">
        <f>SUM(M7:M51)</f>
        <v>31345</v>
      </c>
      <c r="N57" s="44">
        <f>SUM(N7:N51)</f>
        <v>34663</v>
      </c>
      <c r="O57" s="44">
        <f>SUM(O7:O51)</f>
        <v>38868</v>
      </c>
      <c r="P57" s="1"/>
    </row>
    <row r="58" spans="10:16" ht="12.75">
      <c r="J58"/>
      <c r="K58"/>
      <c r="L58" s="1"/>
      <c r="M58" s="1"/>
      <c r="N58" s="1"/>
      <c r="O58" s="1"/>
      <c r="P58" s="1"/>
    </row>
    <row r="59" spans="2:16" ht="12.75">
      <c r="B59" s="263" t="s">
        <v>1506</v>
      </c>
      <c r="C59" s="6"/>
      <c r="J59"/>
      <c r="K59"/>
      <c r="L59" s="1"/>
      <c r="M59" s="1"/>
      <c r="N59" s="1"/>
      <c r="O59" s="1"/>
      <c r="P59" s="1"/>
    </row>
    <row r="60" spans="2:16" ht="12.75">
      <c r="B60" s="103"/>
      <c r="C60" s="6"/>
      <c r="J60"/>
      <c r="K60"/>
      <c r="L60" s="1"/>
      <c r="M60" s="1"/>
      <c r="N60" s="1"/>
      <c r="O60" s="1"/>
      <c r="P60" s="1"/>
    </row>
    <row r="61" spans="1:16" ht="12.75">
      <c r="A61" s="228">
        <v>1</v>
      </c>
      <c r="B61" s="163" t="s">
        <v>1826</v>
      </c>
      <c r="C61" s="128" t="s">
        <v>1507</v>
      </c>
      <c r="D61" s="168"/>
      <c r="E61" s="166" t="s">
        <v>46</v>
      </c>
      <c r="F61" s="168"/>
      <c r="G61" s="168"/>
      <c r="H61" s="229"/>
      <c r="I61" s="168"/>
      <c r="J61" s="168"/>
      <c r="K61" s="230">
        <v>4107</v>
      </c>
      <c r="L61" s="230">
        <v>4107</v>
      </c>
      <c r="M61" s="230">
        <v>4290</v>
      </c>
      <c r="N61" s="230">
        <v>4349</v>
      </c>
      <c r="O61" s="230">
        <v>4407</v>
      </c>
      <c r="P61" s="1"/>
    </row>
    <row r="62" spans="1:16" ht="12.75">
      <c r="A62" s="228">
        <v>2</v>
      </c>
      <c r="B62" s="163" t="s">
        <v>1508</v>
      </c>
      <c r="C62" s="128" t="s">
        <v>1509</v>
      </c>
      <c r="D62" s="168"/>
      <c r="E62" s="166" t="s">
        <v>46</v>
      </c>
      <c r="F62" s="168"/>
      <c r="G62" s="168"/>
      <c r="H62" s="229"/>
      <c r="I62" s="168"/>
      <c r="J62" s="168"/>
      <c r="K62" s="230">
        <v>5933</v>
      </c>
      <c r="L62" s="230">
        <v>5933</v>
      </c>
      <c r="M62" s="230">
        <v>6468</v>
      </c>
      <c r="N62" s="230">
        <v>6648</v>
      </c>
      <c r="O62" s="230">
        <v>6648</v>
      </c>
      <c r="P62" s="1"/>
    </row>
    <row r="63" spans="1:16" ht="12.75">
      <c r="A63" s="49">
        <v>3</v>
      </c>
      <c r="B63" s="163" t="s">
        <v>1766</v>
      </c>
      <c r="C63" s="128" t="s">
        <v>871</v>
      </c>
      <c r="D63" s="166"/>
      <c r="E63" s="166" t="s">
        <v>46</v>
      </c>
      <c r="F63" s="166"/>
      <c r="G63" s="166"/>
      <c r="H63" s="231"/>
      <c r="I63" s="166"/>
      <c r="J63" s="166"/>
      <c r="K63" s="230">
        <v>2927</v>
      </c>
      <c r="L63" s="230">
        <v>3007</v>
      </c>
      <c r="M63" s="230">
        <v>3084</v>
      </c>
      <c r="N63" s="230">
        <v>3107</v>
      </c>
      <c r="O63" s="230">
        <v>3129</v>
      </c>
      <c r="P63" s="1"/>
    </row>
    <row r="64" spans="1:16" ht="12.75">
      <c r="A64" s="49">
        <v>4</v>
      </c>
      <c r="B64" s="163" t="s">
        <v>1767</v>
      </c>
      <c r="C64" s="128" t="s">
        <v>871</v>
      </c>
      <c r="D64" s="166"/>
      <c r="E64" s="166" t="s">
        <v>46</v>
      </c>
      <c r="F64" s="166"/>
      <c r="G64" s="166"/>
      <c r="H64" s="231"/>
      <c r="I64" s="166"/>
      <c r="J64" s="166"/>
      <c r="K64" s="230">
        <v>709</v>
      </c>
      <c r="L64" s="230">
        <v>709</v>
      </c>
      <c r="M64" s="230">
        <v>727</v>
      </c>
      <c r="N64" s="230">
        <v>732</v>
      </c>
      <c r="O64" s="230">
        <v>738</v>
      </c>
      <c r="P64" s="1"/>
    </row>
    <row r="65" spans="1:16" ht="12.75">
      <c r="A65" s="49">
        <v>5</v>
      </c>
      <c r="B65" s="163" t="s">
        <v>1768</v>
      </c>
      <c r="C65" s="128" t="s">
        <v>871</v>
      </c>
      <c r="D65" s="166"/>
      <c r="E65" s="166" t="s">
        <v>46</v>
      </c>
      <c r="F65" s="166"/>
      <c r="G65" s="166"/>
      <c r="H65" s="231"/>
      <c r="I65" s="166"/>
      <c r="J65" s="166"/>
      <c r="K65" s="230">
        <v>3537</v>
      </c>
      <c r="L65" s="230">
        <v>3634</v>
      </c>
      <c r="M65" s="230">
        <v>3726</v>
      </c>
      <c r="N65" s="230">
        <v>3754</v>
      </c>
      <c r="O65" s="230">
        <v>3780</v>
      </c>
      <c r="P65" s="1"/>
    </row>
    <row r="66" spans="1:16" ht="12.75">
      <c r="A66" s="49">
        <v>6</v>
      </c>
      <c r="B66" s="163" t="s">
        <v>1769</v>
      </c>
      <c r="C66" s="403" t="s">
        <v>2010</v>
      </c>
      <c r="D66" s="166"/>
      <c r="E66" s="232" t="s">
        <v>46</v>
      </c>
      <c r="F66" s="166"/>
      <c r="G66" s="166"/>
      <c r="H66" s="231"/>
      <c r="I66" s="166"/>
      <c r="J66" s="166"/>
      <c r="K66" s="230">
        <v>990</v>
      </c>
      <c r="L66" s="230">
        <v>990</v>
      </c>
      <c r="M66" s="230">
        <v>1037</v>
      </c>
      <c r="N66" s="230">
        <v>1052</v>
      </c>
      <c r="O66" s="230">
        <v>1067</v>
      </c>
      <c r="P66" s="1"/>
    </row>
    <row r="67" spans="1:16" ht="12.75">
      <c r="A67" s="49">
        <v>7</v>
      </c>
      <c r="B67" s="163" t="s">
        <v>1770</v>
      </c>
      <c r="C67" s="128" t="s">
        <v>1769</v>
      </c>
      <c r="D67" s="166"/>
      <c r="E67" s="232" t="s">
        <v>46</v>
      </c>
      <c r="F67" s="166"/>
      <c r="G67" s="166"/>
      <c r="H67" s="231"/>
      <c r="I67" s="166"/>
      <c r="J67" s="166"/>
      <c r="K67" s="230">
        <v>1346</v>
      </c>
      <c r="L67" s="230">
        <v>1346</v>
      </c>
      <c r="M67" s="230">
        <v>1410</v>
      </c>
      <c r="N67" s="230">
        <v>1431</v>
      </c>
      <c r="O67" s="230">
        <v>1451</v>
      </c>
      <c r="P67" s="1"/>
    </row>
    <row r="68" spans="1:16" ht="12.75">
      <c r="A68" s="49">
        <v>8</v>
      </c>
      <c r="B68" s="163" t="s">
        <v>1780</v>
      </c>
      <c r="C68" s="128" t="s">
        <v>873</v>
      </c>
      <c r="D68" s="166"/>
      <c r="E68" s="166" t="s">
        <v>46</v>
      </c>
      <c r="F68" s="166"/>
      <c r="G68" s="166"/>
      <c r="H68" s="231"/>
      <c r="I68" s="166"/>
      <c r="J68" s="233"/>
      <c r="K68" s="230">
        <v>1526</v>
      </c>
      <c r="L68" s="230">
        <v>1526</v>
      </c>
      <c r="M68" s="230">
        <v>1526</v>
      </c>
      <c r="N68" s="230">
        <v>1523</v>
      </c>
      <c r="O68" s="230">
        <v>1519</v>
      </c>
      <c r="P68" s="1"/>
    </row>
    <row r="69" spans="1:16" ht="12.75">
      <c r="A69" s="49">
        <v>9</v>
      </c>
      <c r="B69" s="163" t="s">
        <v>873</v>
      </c>
      <c r="C69" s="128" t="s">
        <v>873</v>
      </c>
      <c r="D69" s="49"/>
      <c r="E69" s="128" t="s">
        <v>46</v>
      </c>
      <c r="F69" s="49"/>
      <c r="G69" s="49"/>
      <c r="H69" s="234"/>
      <c r="I69" s="49"/>
      <c r="J69" s="182"/>
      <c r="K69" s="230">
        <v>2603</v>
      </c>
      <c r="L69" s="230">
        <v>2603</v>
      </c>
      <c r="M69" s="230">
        <v>2603</v>
      </c>
      <c r="N69" s="230">
        <v>2598</v>
      </c>
      <c r="O69" s="230">
        <v>2592</v>
      </c>
      <c r="P69" s="1"/>
    </row>
    <row r="70" spans="1:16" ht="12.75">
      <c r="A70" s="49">
        <v>10</v>
      </c>
      <c r="B70" s="163" t="s">
        <v>754</v>
      </c>
      <c r="C70" s="128" t="s">
        <v>754</v>
      </c>
      <c r="D70" s="49"/>
      <c r="E70" s="128" t="s">
        <v>46</v>
      </c>
      <c r="F70" s="49"/>
      <c r="G70" s="49"/>
      <c r="H70" s="234"/>
      <c r="I70" s="49"/>
      <c r="J70" s="182"/>
      <c r="K70" s="230">
        <v>8174</v>
      </c>
      <c r="L70" s="230">
        <v>8174</v>
      </c>
      <c r="M70" s="230">
        <v>8317</v>
      </c>
      <c r="N70" s="230">
        <v>8356</v>
      </c>
      <c r="O70" s="230">
        <v>8391</v>
      </c>
      <c r="P70" s="1"/>
    </row>
    <row r="71" spans="1:16" ht="12.75">
      <c r="A71" s="49">
        <v>11</v>
      </c>
      <c r="B71" s="163" t="s">
        <v>1781</v>
      </c>
      <c r="C71" s="128" t="s">
        <v>754</v>
      </c>
      <c r="D71" s="49"/>
      <c r="E71" s="128" t="s">
        <v>46</v>
      </c>
      <c r="F71" s="49"/>
      <c r="G71" s="49"/>
      <c r="H71" s="234"/>
      <c r="I71" s="49"/>
      <c r="J71" s="182"/>
      <c r="K71" s="230">
        <v>2176</v>
      </c>
      <c r="L71" s="230">
        <v>2236</v>
      </c>
      <c r="M71" s="230">
        <v>2275</v>
      </c>
      <c r="N71" s="230">
        <v>2286</v>
      </c>
      <c r="O71" s="230">
        <v>2295</v>
      </c>
      <c r="P71" s="1"/>
    </row>
    <row r="72" spans="1:16" ht="12.75">
      <c r="A72" s="49">
        <v>12</v>
      </c>
      <c r="B72" s="163" t="s">
        <v>1782</v>
      </c>
      <c r="C72" s="128" t="s">
        <v>754</v>
      </c>
      <c r="D72" s="49"/>
      <c r="E72" s="128" t="s">
        <v>46</v>
      </c>
      <c r="F72" s="49"/>
      <c r="G72" s="49"/>
      <c r="H72" s="234"/>
      <c r="I72" s="49"/>
      <c r="J72" s="182"/>
      <c r="K72" s="230">
        <v>2071</v>
      </c>
      <c r="L72" s="230">
        <v>2071</v>
      </c>
      <c r="M72" s="230">
        <v>2107</v>
      </c>
      <c r="N72" s="230">
        <v>2117</v>
      </c>
      <c r="O72" s="230">
        <v>2126</v>
      </c>
      <c r="P72" s="1"/>
    </row>
    <row r="73" spans="1:16" ht="12.75">
      <c r="A73" s="49">
        <v>13</v>
      </c>
      <c r="B73" s="163" t="s">
        <v>1510</v>
      </c>
      <c r="C73" s="128" t="s">
        <v>1510</v>
      </c>
      <c r="D73" s="49"/>
      <c r="E73" s="128" t="s">
        <v>46</v>
      </c>
      <c r="F73" s="49"/>
      <c r="G73" s="49"/>
      <c r="H73" s="234"/>
      <c r="I73" s="49"/>
      <c r="J73" s="182"/>
      <c r="K73" s="230">
        <v>1674</v>
      </c>
      <c r="L73" s="230">
        <v>1674</v>
      </c>
      <c r="M73" s="230">
        <v>1709</v>
      </c>
      <c r="N73" s="230">
        <v>1730</v>
      </c>
      <c r="O73" s="230">
        <v>1749</v>
      </c>
      <c r="P73" s="1"/>
    </row>
    <row r="74" spans="1:16" ht="12.75">
      <c r="A74" s="49">
        <v>14</v>
      </c>
      <c r="B74" s="163" t="s">
        <v>263</v>
      </c>
      <c r="C74" s="128" t="s">
        <v>1511</v>
      </c>
      <c r="D74" s="49"/>
      <c r="E74" s="128" t="s">
        <v>46</v>
      </c>
      <c r="F74" s="49"/>
      <c r="G74" s="49"/>
      <c r="H74" s="234"/>
      <c r="I74" s="49"/>
      <c r="J74" s="182"/>
      <c r="K74" s="230">
        <v>1713</v>
      </c>
      <c r="L74" s="230">
        <v>1713</v>
      </c>
      <c r="M74" s="230">
        <v>1924</v>
      </c>
      <c r="N74" s="230">
        <v>1996</v>
      </c>
      <c r="O74" s="230">
        <v>2068</v>
      </c>
      <c r="P74" s="1"/>
    </row>
    <row r="75" spans="1:16" ht="12.75">
      <c r="A75" s="49">
        <v>15</v>
      </c>
      <c r="B75" s="163" t="s">
        <v>1312</v>
      </c>
      <c r="C75" s="128" t="s">
        <v>1512</v>
      </c>
      <c r="D75" s="49"/>
      <c r="E75" s="128" t="s">
        <v>46</v>
      </c>
      <c r="F75" s="49"/>
      <c r="G75" s="49"/>
      <c r="H75" s="234"/>
      <c r="I75" s="49"/>
      <c r="J75" s="182"/>
      <c r="K75" s="230">
        <v>1093</v>
      </c>
      <c r="L75" s="230">
        <v>1093</v>
      </c>
      <c r="M75" s="230">
        <v>1109</v>
      </c>
      <c r="N75" s="230">
        <v>1113</v>
      </c>
      <c r="O75" s="230">
        <v>1117</v>
      </c>
      <c r="P75" s="1"/>
    </row>
    <row r="76" spans="1:16" ht="12.75">
      <c r="A76" s="1"/>
      <c r="B76" s="103"/>
      <c r="C76" s="1"/>
      <c r="D76" s="1"/>
      <c r="E76" s="1"/>
      <c r="F76" s="1"/>
      <c r="G76" s="1"/>
      <c r="H76" s="30"/>
      <c r="I76" s="1"/>
      <c r="J76" s="16" t="s">
        <v>1546</v>
      </c>
      <c r="K76" s="119">
        <f>SUM(K61:K75)</f>
        <v>40579</v>
      </c>
      <c r="L76" s="119">
        <f>SUM(L61:L75)</f>
        <v>40816</v>
      </c>
      <c r="M76" s="119">
        <f>SUM(M61:M75)</f>
        <v>42312</v>
      </c>
      <c r="N76" s="119">
        <f>SUM(N61:N75)</f>
        <v>42792</v>
      </c>
      <c r="O76" s="119">
        <f>SUM(O61:O75)</f>
        <v>43077</v>
      </c>
      <c r="P76" s="1"/>
    </row>
    <row r="77" spans="1:16" ht="12.75">
      <c r="A77" s="1"/>
      <c r="B77" s="103"/>
      <c r="C77" s="1"/>
      <c r="D77" s="1"/>
      <c r="E77" s="1"/>
      <c r="F77" s="1"/>
      <c r="G77" s="1"/>
      <c r="H77" s="30"/>
      <c r="I77" s="1"/>
      <c r="J77" s="16"/>
      <c r="K77" s="16"/>
      <c r="L77" s="20"/>
      <c r="M77" s="20"/>
      <c r="N77" s="20"/>
      <c r="O77" s="20"/>
      <c r="P77" s="1"/>
    </row>
    <row r="78" spans="4:16" ht="12.75">
      <c r="D78" s="1"/>
      <c r="E78" s="1"/>
      <c r="F78" s="1"/>
      <c r="G78" s="1"/>
      <c r="H78" s="30"/>
      <c r="I78" s="1"/>
      <c r="J78" s="16"/>
      <c r="K78" s="119">
        <f>K76+K57</f>
        <v>70387</v>
      </c>
      <c r="L78" s="119">
        <f>L76+L57</f>
        <v>71666</v>
      </c>
      <c r="M78" s="119">
        <f>M76+M57</f>
        <v>73657</v>
      </c>
      <c r="N78" s="119">
        <f>N76+N57</f>
        <v>77455</v>
      </c>
      <c r="O78" s="119">
        <f>O76+O57</f>
        <v>81945</v>
      </c>
      <c r="P78" s="1"/>
    </row>
    <row r="79" spans="1:16" ht="12.75">
      <c r="A79" t="s">
        <v>274</v>
      </c>
      <c r="D79" s="1"/>
      <c r="E79" s="1"/>
      <c r="F79" s="1"/>
      <c r="G79" s="1"/>
      <c r="H79" s="30"/>
      <c r="I79" s="1"/>
      <c r="J79" s="16"/>
      <c r="K79" s="16"/>
      <c r="L79" s="1"/>
      <c r="M79" s="1"/>
      <c r="N79" s="1"/>
      <c r="O79" s="1"/>
      <c r="P79" s="1"/>
    </row>
    <row r="80" spans="1:16" ht="12.75">
      <c r="A80" s="1"/>
      <c r="B80" s="103"/>
      <c r="C80" s="1"/>
      <c r="D80" s="1"/>
      <c r="E80" s="1"/>
      <c r="F80" s="1"/>
      <c r="G80" s="1"/>
      <c r="H80" s="30"/>
      <c r="I80" s="1"/>
      <c r="J80" s="16"/>
      <c r="K80" s="16"/>
      <c r="L80" s="1"/>
      <c r="M80" s="1"/>
      <c r="N80" s="1"/>
      <c r="O80" s="1"/>
      <c r="P80" s="1"/>
    </row>
    <row r="81" spans="1:16" ht="12.75">
      <c r="A81" s="6" t="s">
        <v>103</v>
      </c>
      <c r="B81" s="103"/>
      <c r="C81" s="1"/>
      <c r="D81" s="1"/>
      <c r="E81" s="1"/>
      <c r="F81" s="1"/>
      <c r="G81" s="1"/>
      <c r="H81" s="30"/>
      <c r="I81" s="1"/>
      <c r="J81" s="16"/>
      <c r="K81" s="16"/>
      <c r="L81" s="1"/>
      <c r="M81" s="1"/>
      <c r="N81" s="1"/>
      <c r="O81" s="1"/>
      <c r="P81" s="1"/>
    </row>
    <row r="82" spans="1:16" ht="12.75">
      <c r="A82" s="6"/>
      <c r="B82" s="103" t="s">
        <v>104</v>
      </c>
      <c r="C82" s="1" t="s">
        <v>105</v>
      </c>
      <c r="D82" s="1"/>
      <c r="E82" s="1"/>
      <c r="F82" s="105">
        <v>36509</v>
      </c>
      <c r="G82" s="1"/>
      <c r="H82" s="30"/>
      <c r="I82" s="1"/>
      <c r="J82" s="16"/>
      <c r="K82" s="16"/>
      <c r="L82" s="1"/>
      <c r="M82" s="1"/>
      <c r="N82" s="1"/>
      <c r="O82" s="1"/>
      <c r="P82" s="1"/>
    </row>
    <row r="83" spans="1:16" ht="56.25">
      <c r="A83" s="1"/>
      <c r="B83" s="103" t="s">
        <v>106</v>
      </c>
      <c r="C83" s="103" t="s">
        <v>107</v>
      </c>
      <c r="D83" s="1"/>
      <c r="E83" s="1" t="s">
        <v>459</v>
      </c>
      <c r="F83" s="389" t="s">
        <v>695</v>
      </c>
      <c r="G83" s="1"/>
      <c r="H83" s="30">
        <v>1110</v>
      </c>
      <c r="I83" s="1">
        <v>269</v>
      </c>
      <c r="J83" s="16">
        <v>532.8697</v>
      </c>
      <c r="K83" s="16"/>
      <c r="L83" s="1"/>
      <c r="M83" s="1"/>
      <c r="N83" s="1"/>
      <c r="O83" s="1"/>
      <c r="P83" s="1"/>
    </row>
    <row r="84" spans="1:16" ht="22.5">
      <c r="A84" s="1"/>
      <c r="B84" s="103" t="s">
        <v>147</v>
      </c>
      <c r="C84" s="1" t="s">
        <v>148</v>
      </c>
      <c r="D84" s="1"/>
      <c r="E84" s="1" t="s">
        <v>46</v>
      </c>
      <c r="F84" s="105">
        <v>38419</v>
      </c>
      <c r="G84" s="1"/>
      <c r="H84" s="30"/>
      <c r="I84" s="1"/>
      <c r="J84" s="16"/>
      <c r="K84" s="16"/>
      <c r="L84" s="1"/>
      <c r="M84" s="1"/>
      <c r="N84" s="1"/>
      <c r="O84" s="1"/>
      <c r="P84" s="1"/>
    </row>
    <row r="85" spans="1:16" ht="45">
      <c r="A85" s="1"/>
      <c r="B85" s="103" t="s">
        <v>1600</v>
      </c>
      <c r="C85" s="1" t="s">
        <v>1601</v>
      </c>
      <c r="D85" s="1"/>
      <c r="E85" s="103" t="s">
        <v>844</v>
      </c>
      <c r="F85" s="103" t="s">
        <v>1602</v>
      </c>
      <c r="G85" s="1"/>
      <c r="H85" s="30">
        <v>339</v>
      </c>
      <c r="I85" s="1">
        <v>58</v>
      </c>
      <c r="J85" s="16">
        <v>3037.2051</v>
      </c>
      <c r="K85" s="16"/>
      <c r="L85" s="1"/>
      <c r="M85" s="1"/>
      <c r="N85" s="1"/>
      <c r="O85" s="1"/>
      <c r="P85" s="1"/>
    </row>
    <row r="86" spans="1:16" ht="12.75">
      <c r="A86" s="1"/>
      <c r="B86" s="103" t="s">
        <v>950</v>
      </c>
      <c r="C86" s="1" t="s">
        <v>872</v>
      </c>
      <c r="D86" s="1"/>
      <c r="E86" s="103" t="s">
        <v>951</v>
      </c>
      <c r="F86" s="103" t="s">
        <v>952</v>
      </c>
      <c r="G86" s="1"/>
      <c r="H86" s="30">
        <v>485</v>
      </c>
      <c r="I86" s="1">
        <v>125</v>
      </c>
      <c r="J86" s="16"/>
      <c r="K86" s="16"/>
      <c r="L86" s="1"/>
      <c r="M86" s="1"/>
      <c r="N86" s="1"/>
      <c r="O86" s="1"/>
      <c r="P86" s="1"/>
    </row>
    <row r="87" spans="1:16" ht="12.75">
      <c r="A87" s="1"/>
      <c r="B87" s="103"/>
      <c r="C87" s="1"/>
      <c r="D87" s="1"/>
      <c r="E87" s="1"/>
      <c r="F87" s="1"/>
      <c r="G87" s="1"/>
      <c r="H87" s="30"/>
      <c r="I87" s="1"/>
      <c r="J87" s="16"/>
      <c r="K87" s="16"/>
      <c r="L87" s="1"/>
      <c r="M87" s="1"/>
      <c r="N87" s="1"/>
      <c r="O87" s="1"/>
      <c r="P87" s="1"/>
    </row>
    <row r="88" spans="1:16" ht="12.75">
      <c r="A88" s="1"/>
      <c r="B88" s="103"/>
      <c r="C88" s="1"/>
      <c r="D88" s="1"/>
      <c r="E88" s="1"/>
      <c r="F88" s="1"/>
      <c r="G88" s="1"/>
      <c r="H88" s="30"/>
      <c r="I88" s="1"/>
      <c r="J88" s="16"/>
      <c r="K88" s="16"/>
      <c r="L88" s="1"/>
      <c r="M88" s="1"/>
      <c r="N88" s="1"/>
      <c r="O88" s="1"/>
      <c r="P88" s="1"/>
    </row>
    <row r="89" spans="1:16" ht="12.75">
      <c r="A89" s="1"/>
      <c r="B89" s="103"/>
      <c r="C89" s="1"/>
      <c r="D89" s="1"/>
      <c r="E89" s="1"/>
      <c r="F89" s="1"/>
      <c r="G89" s="1"/>
      <c r="H89" s="30"/>
      <c r="I89" s="1"/>
      <c r="J89" s="16"/>
      <c r="K89" s="16"/>
      <c r="L89" s="1"/>
      <c r="M89" s="1"/>
      <c r="N89" s="1"/>
      <c r="O89" s="1"/>
      <c r="P89" s="1"/>
    </row>
    <row r="90" spans="1:16" ht="12.75">
      <c r="A90" s="1"/>
      <c r="B90" s="103"/>
      <c r="C90" s="1"/>
      <c r="D90" s="1"/>
      <c r="E90" s="1"/>
      <c r="F90" s="1"/>
      <c r="G90" s="1"/>
      <c r="H90" s="30"/>
      <c r="I90" s="1"/>
      <c r="J90" s="16"/>
      <c r="K90" s="16"/>
      <c r="L90" s="1"/>
      <c r="M90" s="1"/>
      <c r="N90" s="1"/>
      <c r="O90" s="1"/>
      <c r="P90" s="1"/>
    </row>
    <row r="91" spans="1:16" ht="12.75">
      <c r="A91" s="1"/>
      <c r="B91" s="103"/>
      <c r="C91" s="1"/>
      <c r="D91" s="1"/>
      <c r="E91" s="1"/>
      <c r="F91" s="1"/>
      <c r="G91" s="1"/>
      <c r="H91" s="30"/>
      <c r="I91" s="1"/>
      <c r="J91" s="16"/>
      <c r="K91" s="16"/>
      <c r="L91" s="1"/>
      <c r="M91" s="1"/>
      <c r="N91" s="1"/>
      <c r="O91" s="1"/>
      <c r="P91" s="1"/>
    </row>
    <row r="92" spans="1:16" ht="12.75">
      <c r="A92" s="1"/>
      <c r="B92" s="103"/>
      <c r="C92" s="1"/>
      <c r="D92" s="1"/>
      <c r="E92" s="1"/>
      <c r="F92" s="1"/>
      <c r="G92" s="1"/>
      <c r="H92" s="30"/>
      <c r="I92" s="1"/>
      <c r="J92" s="16"/>
      <c r="K92" s="16"/>
      <c r="L92" s="1"/>
      <c r="M92" s="1"/>
      <c r="N92" s="1"/>
      <c r="O92" s="1"/>
      <c r="P92" s="1"/>
    </row>
    <row r="93" spans="1:16" ht="12.75">
      <c r="A93" s="1"/>
      <c r="B93" s="103"/>
      <c r="C93" s="1"/>
      <c r="D93" s="1"/>
      <c r="E93" s="1"/>
      <c r="F93" s="1"/>
      <c r="G93" s="1"/>
      <c r="H93" s="30"/>
      <c r="I93" s="1"/>
      <c r="J93" s="16"/>
      <c r="K93" s="16"/>
      <c r="L93" s="1"/>
      <c r="M93" s="1"/>
      <c r="N93" s="1"/>
      <c r="O93" s="1"/>
      <c r="P93" s="1"/>
    </row>
    <row r="94" spans="1:16" ht="12.75">
      <c r="A94" s="1"/>
      <c r="B94" s="103"/>
      <c r="C94" s="1"/>
      <c r="D94" s="1"/>
      <c r="E94" s="1"/>
      <c r="F94" s="1"/>
      <c r="G94" s="1"/>
      <c r="H94" s="30"/>
      <c r="I94" s="1"/>
      <c r="J94" s="16"/>
      <c r="K94" s="16"/>
      <c r="L94" s="1"/>
      <c r="M94" s="1"/>
      <c r="N94" s="1"/>
      <c r="O94" s="1"/>
      <c r="P94" s="1"/>
    </row>
    <row r="95" spans="1:16" ht="12.75">
      <c r="A95" s="1"/>
      <c r="B95" s="103"/>
      <c r="C95" s="1"/>
      <c r="D95" s="1"/>
      <c r="E95" s="1"/>
      <c r="F95" s="1"/>
      <c r="G95" s="1"/>
      <c r="H95" s="30"/>
      <c r="I95" s="1"/>
      <c r="J95" s="16"/>
      <c r="K95" s="16"/>
      <c r="L95" s="1"/>
      <c r="M95" s="1"/>
      <c r="N95" s="1"/>
      <c r="O95" s="1"/>
      <c r="P95" s="1"/>
    </row>
    <row r="96" spans="1:16" ht="12.75">
      <c r="A96" s="1"/>
      <c r="B96" s="103"/>
      <c r="C96" s="1"/>
      <c r="D96" s="1"/>
      <c r="E96" s="1"/>
      <c r="F96" s="1"/>
      <c r="G96" s="1"/>
      <c r="H96" s="30"/>
      <c r="I96" s="1"/>
      <c r="J96" s="16"/>
      <c r="K96" s="16"/>
      <c r="L96" s="1"/>
      <c r="M96" s="1"/>
      <c r="N96" s="1"/>
      <c r="O96" s="1"/>
      <c r="P96" s="1"/>
    </row>
  </sheetData>
  <sheetProtection/>
  <mergeCells count="5">
    <mergeCell ref="F5:G5"/>
    <mergeCell ref="A4:L4"/>
    <mergeCell ref="A1:M1"/>
    <mergeCell ref="A2:M2"/>
    <mergeCell ref="A3:O3"/>
  </mergeCells>
  <printOptions gridLines="1"/>
  <pageMargins left="0.91" right="0.3937007874015748" top="0.8267716535433072" bottom="0.72" header="0.35433070866141736" footer="0.31496062992125984"/>
  <pageSetup horizontalDpi="300" verticalDpi="300" orientation="landscape" scale="80" r:id="rId3"/>
  <headerFooter alignWithMargins="0">
    <oddFooter>&amp;C&amp;"Arial,Negrita" ANEXO 2: RESGUARDOS CONSTITUIDOS POR EL INCORA&amp;R&amp;"Times New Roman,Normal"&amp;8&amp;F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55"/>
  <sheetViews>
    <sheetView zoomScalePageLayoutView="0" workbookViewId="0" topLeftCell="A4">
      <selection activeCell="K9" sqref="K9"/>
    </sheetView>
  </sheetViews>
  <sheetFormatPr defaultColWidth="11.421875" defaultRowHeight="12.75"/>
  <cols>
    <col min="2" max="2" width="12.8515625" style="0" hidden="1" customWidth="1"/>
    <col min="3" max="3" width="16.57421875" style="0" customWidth="1"/>
    <col min="4" max="4" width="14.00390625" style="0" customWidth="1"/>
    <col min="5" max="5" width="8.28125" style="0" bestFit="1" customWidth="1"/>
    <col min="7" max="7" width="13.140625" style="0" customWidth="1"/>
    <col min="9" max="9" width="7.28125" style="0" customWidth="1"/>
    <col min="10" max="10" width="7.7109375" style="0" bestFit="1" customWidth="1"/>
    <col min="11" max="11" width="10.421875" style="12" bestFit="1" customWidth="1"/>
    <col min="12" max="12" width="8.57421875" style="12" bestFit="1" customWidth="1"/>
    <col min="13" max="16" width="8.57421875" style="0" bestFit="1" customWidth="1"/>
  </cols>
  <sheetData>
    <row r="1" spans="1:21" ht="12.75">
      <c r="A1" s="407" t="s">
        <v>241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1"/>
      <c r="P1" s="1"/>
      <c r="Q1" s="1"/>
      <c r="R1" s="1"/>
      <c r="S1" s="1"/>
      <c r="T1" s="1"/>
      <c r="U1" s="1"/>
    </row>
    <row r="2" spans="1:21" ht="12.75">
      <c r="A2" s="407" t="s">
        <v>242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1"/>
      <c r="P2" s="1"/>
      <c r="Q2" s="1"/>
      <c r="R2" s="1"/>
      <c r="S2" s="1"/>
      <c r="T2" s="1"/>
      <c r="U2" s="1"/>
    </row>
    <row r="3" spans="1:21" ht="12.75">
      <c r="A3" s="407" t="s">
        <v>243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1"/>
      <c r="P3" s="1"/>
      <c r="Q3" s="1"/>
      <c r="R3" s="1"/>
      <c r="S3" s="1"/>
      <c r="T3" s="1"/>
      <c r="U3" s="1"/>
    </row>
    <row r="4" spans="1:21" ht="12.75">
      <c r="A4" s="407" t="s">
        <v>1547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1"/>
      <c r="P4" s="1"/>
      <c r="Q4" s="1"/>
      <c r="R4" s="1"/>
      <c r="S4" s="1"/>
      <c r="T4" s="1"/>
      <c r="U4" s="1"/>
    </row>
    <row r="5" spans="1:21" ht="12.7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1"/>
      <c r="O5" s="1"/>
      <c r="P5" s="1"/>
      <c r="Q5" s="1"/>
      <c r="R5" s="1"/>
      <c r="S5" s="1"/>
      <c r="T5" s="1"/>
      <c r="U5" s="1"/>
    </row>
    <row r="6" spans="1:21" s="58" customFormat="1" ht="12.75">
      <c r="A6" s="67" t="s">
        <v>244</v>
      </c>
      <c r="B6" s="55" t="s">
        <v>1816</v>
      </c>
      <c r="C6" s="54" t="s">
        <v>371</v>
      </c>
      <c r="D6" s="67" t="s">
        <v>666</v>
      </c>
      <c r="E6" s="55" t="s">
        <v>247</v>
      </c>
      <c r="F6" s="67" t="s">
        <v>248</v>
      </c>
      <c r="G6" s="71" t="s">
        <v>249</v>
      </c>
      <c r="H6" s="72"/>
      <c r="I6" s="404" t="s">
        <v>373</v>
      </c>
      <c r="J6" s="405"/>
      <c r="K6" s="82" t="s">
        <v>827</v>
      </c>
      <c r="L6" s="73" t="s">
        <v>1553</v>
      </c>
      <c r="M6" s="73" t="s">
        <v>1553</v>
      </c>
      <c r="N6" s="73" t="s">
        <v>1553</v>
      </c>
      <c r="O6" s="73" t="s">
        <v>1553</v>
      </c>
      <c r="P6" s="73" t="s">
        <v>1553</v>
      </c>
      <c r="Q6" s="57"/>
      <c r="R6" s="57"/>
      <c r="S6" s="57"/>
      <c r="T6" s="57"/>
      <c r="U6" s="57"/>
    </row>
    <row r="7" spans="1:21" s="58" customFormat="1" ht="12.75">
      <c r="A7" s="68"/>
      <c r="B7" s="60"/>
      <c r="C7" s="61" t="s">
        <v>254</v>
      </c>
      <c r="D7" s="68"/>
      <c r="E7" s="60"/>
      <c r="F7" s="68"/>
      <c r="G7" s="60" t="s">
        <v>255</v>
      </c>
      <c r="H7" s="70" t="s">
        <v>250</v>
      </c>
      <c r="I7" s="60" t="s">
        <v>251</v>
      </c>
      <c r="J7" s="70" t="s">
        <v>252</v>
      </c>
      <c r="K7" s="83"/>
      <c r="L7" s="74" t="s">
        <v>1498</v>
      </c>
      <c r="M7" s="74" t="s">
        <v>230</v>
      </c>
      <c r="N7" s="74" t="s">
        <v>1815</v>
      </c>
      <c r="O7" s="74" t="s">
        <v>840</v>
      </c>
      <c r="P7" s="74" t="s">
        <v>1951</v>
      </c>
      <c r="Q7" s="57"/>
      <c r="R7" s="57"/>
      <c r="S7" s="57"/>
      <c r="T7" s="57"/>
      <c r="U7" s="57"/>
    </row>
    <row r="8" spans="1:21" ht="33.75">
      <c r="A8" s="156">
        <v>1</v>
      </c>
      <c r="B8" s="210" t="s">
        <v>828</v>
      </c>
      <c r="C8" s="158" t="s">
        <v>2168</v>
      </c>
      <c r="D8" s="158" t="s">
        <v>1916</v>
      </c>
      <c r="E8" s="158" t="s">
        <v>1917</v>
      </c>
      <c r="F8" s="156" t="s">
        <v>830</v>
      </c>
      <c r="G8" s="158" t="s">
        <v>1915</v>
      </c>
      <c r="H8" s="156" t="s">
        <v>831</v>
      </c>
      <c r="I8" s="235">
        <v>1300</v>
      </c>
      <c r="J8" s="178">
        <v>400</v>
      </c>
      <c r="K8" s="236">
        <v>108900</v>
      </c>
      <c r="L8" s="178">
        <f>476+1070+693+500</f>
        <v>2739</v>
      </c>
      <c r="M8" s="178">
        <f>476+1070+693+500</f>
        <v>2739</v>
      </c>
      <c r="N8" s="178">
        <v>2818</v>
      </c>
      <c r="O8" s="178">
        <v>2841</v>
      </c>
      <c r="P8" s="178">
        <v>2861</v>
      </c>
      <c r="Q8" s="1"/>
      <c r="R8" s="1"/>
      <c r="S8" s="1"/>
      <c r="T8" s="1"/>
      <c r="U8" s="1"/>
    </row>
    <row r="9" spans="1:21" ht="30.75">
      <c r="A9" s="49">
        <v>2</v>
      </c>
      <c r="B9" s="184" t="s">
        <v>832</v>
      </c>
      <c r="C9" s="163" t="s">
        <v>69</v>
      </c>
      <c r="D9" s="128" t="s">
        <v>833</v>
      </c>
      <c r="E9" s="163" t="s">
        <v>1918</v>
      </c>
      <c r="F9" s="49" t="s">
        <v>830</v>
      </c>
      <c r="G9" s="49" t="s">
        <v>834</v>
      </c>
      <c r="H9" s="49" t="s">
        <v>835</v>
      </c>
      <c r="I9" s="181">
        <v>133</v>
      </c>
      <c r="J9" s="181">
        <v>28</v>
      </c>
      <c r="K9" s="237">
        <v>13300</v>
      </c>
      <c r="L9" s="181">
        <f>69+187+123</f>
        <v>379</v>
      </c>
      <c r="M9" s="181">
        <f>69+187+123</f>
        <v>379</v>
      </c>
      <c r="N9" s="181">
        <v>381</v>
      </c>
      <c r="O9" s="181">
        <v>382</v>
      </c>
      <c r="P9" s="181">
        <v>380</v>
      </c>
      <c r="Q9" s="1"/>
      <c r="R9" s="1"/>
      <c r="S9" s="1"/>
      <c r="T9" s="1"/>
      <c r="U9" s="1"/>
    </row>
    <row r="10" spans="1:21" ht="12.75">
      <c r="A10" s="49"/>
      <c r="B10" s="49"/>
      <c r="C10" s="128"/>
      <c r="D10" s="128"/>
      <c r="E10" s="49"/>
      <c r="F10" s="49"/>
      <c r="G10" s="49"/>
      <c r="H10" s="49"/>
      <c r="I10" s="181"/>
      <c r="J10" s="181"/>
      <c r="K10" s="237"/>
      <c r="L10" s="49"/>
      <c r="M10" s="49"/>
      <c r="N10" s="49"/>
      <c r="O10" s="49"/>
      <c r="P10" s="49"/>
      <c r="Q10" s="1"/>
      <c r="R10" s="1"/>
      <c r="S10" s="1"/>
      <c r="T10" s="1"/>
      <c r="U10" s="1"/>
    </row>
    <row r="11" spans="1:21" ht="12.75">
      <c r="A11" s="169"/>
      <c r="B11" s="169"/>
      <c r="C11" s="169"/>
      <c r="D11" s="169"/>
      <c r="E11" s="169"/>
      <c r="F11" s="169"/>
      <c r="G11" s="169"/>
      <c r="H11" s="169"/>
      <c r="I11" s="189"/>
      <c r="J11" s="189"/>
      <c r="K11" s="238"/>
      <c r="L11" s="169"/>
      <c r="M11" s="169"/>
      <c r="N11" s="169"/>
      <c r="O11" s="169"/>
      <c r="P11" s="169"/>
      <c r="Q11" s="1"/>
      <c r="R11" s="1"/>
      <c r="S11" s="1"/>
      <c r="T11" s="1"/>
      <c r="U11" s="1"/>
    </row>
    <row r="12" spans="1:21" ht="12.75">
      <c r="A12" s="42"/>
      <c r="B12" s="40" t="s">
        <v>359</v>
      </c>
      <c r="C12" s="45"/>
      <c r="D12" s="40"/>
      <c r="E12" s="40"/>
      <c r="F12" s="40"/>
      <c r="G12" s="40"/>
      <c r="H12" s="40"/>
      <c r="I12" s="43">
        <v>1433</v>
      </c>
      <c r="J12" s="34">
        <f aca="true" t="shared" si="0" ref="J12:P12">SUM(J8:J11)</f>
        <v>428</v>
      </c>
      <c r="K12" s="46">
        <f t="shared" si="0"/>
        <v>122200</v>
      </c>
      <c r="L12" s="34">
        <f t="shared" si="0"/>
        <v>3118</v>
      </c>
      <c r="M12" s="34">
        <f t="shared" si="0"/>
        <v>3118</v>
      </c>
      <c r="N12" s="34">
        <f t="shared" si="0"/>
        <v>3199</v>
      </c>
      <c r="O12" s="34">
        <f t="shared" si="0"/>
        <v>3223</v>
      </c>
      <c r="P12" s="34">
        <f t="shared" si="0"/>
        <v>3241</v>
      </c>
      <c r="Q12" s="1"/>
      <c r="R12" s="1"/>
      <c r="S12" s="1"/>
      <c r="T12" s="1"/>
      <c r="U12" s="1"/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1"/>
      <c r="L13" s="11"/>
      <c r="M13" s="1"/>
      <c r="N13" s="1"/>
      <c r="O13" s="1"/>
      <c r="P13" s="1"/>
      <c r="Q13" s="1"/>
      <c r="R13" s="1"/>
      <c r="S13" s="1"/>
      <c r="T13" s="1"/>
      <c r="U13" s="1"/>
    </row>
    <row r="14" spans="1:21" s="2" customFormat="1" ht="11.25">
      <c r="A14" s="88" t="s">
        <v>1556</v>
      </c>
      <c r="B14" s="1"/>
      <c r="D14" s="1"/>
      <c r="E14" s="1"/>
      <c r="F14" s="1"/>
      <c r="G14" s="1"/>
      <c r="H14" s="1"/>
      <c r="I14" s="1"/>
      <c r="J14" s="1"/>
      <c r="K14" s="11"/>
      <c r="L14" s="11"/>
      <c r="M14" s="1"/>
      <c r="N14" s="1"/>
      <c r="O14" s="1"/>
      <c r="P14" s="1"/>
      <c r="Q14" s="1"/>
      <c r="R14" s="1"/>
      <c r="S14" s="1"/>
      <c r="T14" s="1"/>
      <c r="U14" s="1"/>
    </row>
    <row r="15" spans="1:21" s="2" customFormat="1" ht="11.25">
      <c r="A15" s="1"/>
      <c r="B15" s="1"/>
      <c r="C15" s="6" t="s">
        <v>1513</v>
      </c>
      <c r="D15" s="1"/>
      <c r="E15" s="20"/>
      <c r="F15" s="1"/>
      <c r="G15" s="1"/>
      <c r="H15" s="1"/>
      <c r="I15" s="1"/>
      <c r="J15" s="1"/>
      <c r="K15" s="11"/>
      <c r="L15" s="11"/>
      <c r="M15" s="20">
        <v>476</v>
      </c>
      <c r="N15" s="20">
        <v>492</v>
      </c>
      <c r="O15" s="341">
        <v>497</v>
      </c>
      <c r="P15" s="341">
        <v>501</v>
      </c>
      <c r="Q15" s="1"/>
      <c r="R15" s="1"/>
      <c r="S15" s="1"/>
      <c r="T15" s="1"/>
      <c r="U15" s="1"/>
    </row>
    <row r="16" spans="1:21" s="2" customFormat="1" ht="11.25">
      <c r="A16" s="1"/>
      <c r="B16" s="1"/>
      <c r="C16" s="6" t="s">
        <v>829</v>
      </c>
      <c r="D16" s="1"/>
      <c r="E16" s="20"/>
      <c r="F16" s="1"/>
      <c r="G16" s="1"/>
      <c r="H16" s="1"/>
      <c r="I16" s="1"/>
      <c r="J16" s="1"/>
      <c r="K16" s="11"/>
      <c r="L16" s="11"/>
      <c r="M16" s="20">
        <v>1070</v>
      </c>
      <c r="N16" s="20">
        <v>1133</v>
      </c>
      <c r="O16" s="341">
        <v>1154</v>
      </c>
      <c r="P16" s="341">
        <v>1174</v>
      </c>
      <c r="Q16" s="1"/>
      <c r="R16" s="1"/>
      <c r="S16" s="1"/>
      <c r="T16" s="1"/>
      <c r="U16" s="1"/>
    </row>
    <row r="17" spans="1:21" s="2" customFormat="1" ht="11.25">
      <c r="A17" s="1"/>
      <c r="B17" s="1"/>
      <c r="C17" s="6" t="s">
        <v>1514</v>
      </c>
      <c r="D17" s="1"/>
      <c r="E17" s="20"/>
      <c r="F17" s="1"/>
      <c r="G17" s="1"/>
      <c r="H17" s="1"/>
      <c r="I17" s="1"/>
      <c r="J17" s="1"/>
      <c r="K17" s="11"/>
      <c r="L17" s="11"/>
      <c r="M17" s="20">
        <v>693</v>
      </c>
      <c r="N17" s="20">
        <v>693</v>
      </c>
      <c r="O17" s="341">
        <v>691</v>
      </c>
      <c r="P17" s="341">
        <v>689</v>
      </c>
      <c r="Q17" s="1"/>
      <c r="R17" s="1"/>
      <c r="S17" s="1"/>
      <c r="T17" s="1"/>
      <c r="U17" s="1"/>
    </row>
    <row r="18" spans="1:21" s="2" customFormat="1" ht="11.25">
      <c r="A18" s="1"/>
      <c r="B18" s="1"/>
      <c r="C18" s="6" t="s">
        <v>1515</v>
      </c>
      <c r="D18" s="1"/>
      <c r="E18" s="20"/>
      <c r="F18" s="1"/>
      <c r="G18" s="1"/>
      <c r="H18" s="1"/>
      <c r="I18" s="1"/>
      <c r="J18" s="1"/>
      <c r="K18" s="11"/>
      <c r="L18" s="11"/>
      <c r="M18" s="20">
        <v>500</v>
      </c>
      <c r="N18" s="20">
        <v>500</v>
      </c>
      <c r="O18" s="341">
        <v>499</v>
      </c>
      <c r="P18" s="341">
        <v>497</v>
      </c>
      <c r="Q18" s="1"/>
      <c r="R18" s="1"/>
      <c r="S18" s="1"/>
      <c r="T18" s="1"/>
      <c r="U18" s="1"/>
    </row>
    <row r="19" spans="1:21" s="2" customFormat="1" ht="11.25">
      <c r="A19" s="1"/>
      <c r="B19" s="1"/>
      <c r="C19" s="1"/>
      <c r="D19" s="1"/>
      <c r="E19" s="51"/>
      <c r="F19" s="1"/>
      <c r="G19" s="1"/>
      <c r="H19" s="1"/>
      <c r="I19" s="1"/>
      <c r="J19" s="1"/>
      <c r="K19" s="11"/>
      <c r="L19" s="11"/>
      <c r="M19" s="51">
        <f>SUM(M15:M18)</f>
        <v>2739</v>
      </c>
      <c r="N19" s="51">
        <f>SUM(N15:N18)</f>
        <v>2818</v>
      </c>
      <c r="O19" s="51">
        <f>SUM(O15:O18)</f>
        <v>2841</v>
      </c>
      <c r="P19" s="51">
        <f>SUM(P15:P18)</f>
        <v>2861</v>
      </c>
      <c r="Q19" s="1"/>
      <c r="R19" s="1"/>
      <c r="S19" s="1"/>
      <c r="T19" s="1"/>
      <c r="U19" s="1"/>
    </row>
    <row r="20" spans="1:21" s="2" customFormat="1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1"/>
      <c r="L20" s="11"/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11.25">
      <c r="A21" s="88" t="s">
        <v>1558</v>
      </c>
      <c r="B21" s="1"/>
      <c r="C21" s="6"/>
      <c r="D21" s="1"/>
      <c r="E21" s="1"/>
      <c r="F21" s="1"/>
      <c r="G21" s="1"/>
      <c r="H21" s="1"/>
      <c r="I21" s="1"/>
      <c r="J21" s="1"/>
      <c r="K21" s="11"/>
      <c r="L21" s="11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1.25">
      <c r="A22" s="1"/>
      <c r="B22" s="1"/>
      <c r="C22" s="6" t="s">
        <v>1513</v>
      </c>
      <c r="D22" s="1"/>
      <c r="E22" s="20"/>
      <c r="F22" s="1"/>
      <c r="G22" s="1"/>
      <c r="H22" s="1"/>
      <c r="I22" s="1"/>
      <c r="J22" s="1"/>
      <c r="K22" s="11"/>
      <c r="L22" s="11"/>
      <c r="M22" s="20">
        <v>69</v>
      </c>
      <c r="N22" s="20">
        <v>71</v>
      </c>
      <c r="O22" s="20">
        <v>72</v>
      </c>
      <c r="P22" s="20">
        <v>72</v>
      </c>
      <c r="Q22" s="1"/>
      <c r="R22" s="1"/>
      <c r="S22" s="1"/>
      <c r="T22" s="1"/>
      <c r="U22" s="1"/>
    </row>
    <row r="23" spans="1:21" s="2" customFormat="1" ht="11.25">
      <c r="A23" s="1"/>
      <c r="B23" s="1"/>
      <c r="C23" s="6" t="s">
        <v>1514</v>
      </c>
      <c r="D23" s="1"/>
      <c r="E23" s="20"/>
      <c r="F23" s="1"/>
      <c r="G23" s="1"/>
      <c r="H23" s="1"/>
      <c r="I23" s="1"/>
      <c r="J23" s="1"/>
      <c r="K23" s="11"/>
      <c r="L23" s="11"/>
      <c r="M23" s="20">
        <v>187</v>
      </c>
      <c r="N23" s="20">
        <v>187</v>
      </c>
      <c r="O23" s="20">
        <v>187</v>
      </c>
      <c r="P23" s="20">
        <v>186</v>
      </c>
      <c r="Q23" s="1"/>
      <c r="R23" s="1"/>
      <c r="S23" s="1"/>
      <c r="T23" s="1"/>
      <c r="U23" s="1"/>
    </row>
    <row r="24" spans="1:21" s="2" customFormat="1" ht="11.25">
      <c r="A24" s="1"/>
      <c r="B24" s="1"/>
      <c r="C24" s="6" t="s">
        <v>1515</v>
      </c>
      <c r="D24" s="1"/>
      <c r="E24" s="20"/>
      <c r="F24" s="1"/>
      <c r="G24" s="1"/>
      <c r="H24" s="1"/>
      <c r="I24" s="1"/>
      <c r="J24" s="1"/>
      <c r="K24" s="11"/>
      <c r="L24" s="11"/>
      <c r="M24" s="20">
        <v>123</v>
      </c>
      <c r="N24" s="20">
        <v>123</v>
      </c>
      <c r="O24" s="20">
        <v>123</v>
      </c>
      <c r="P24" s="20">
        <v>122</v>
      </c>
      <c r="Q24" s="1"/>
      <c r="R24" s="1"/>
      <c r="S24" s="1"/>
      <c r="T24" s="1"/>
      <c r="U24" s="1"/>
    </row>
    <row r="25" spans="1:21" s="2" customFormat="1" ht="11.25">
      <c r="A25" s="1"/>
      <c r="B25" s="1"/>
      <c r="C25" s="6"/>
      <c r="D25" s="1"/>
      <c r="E25" s="51"/>
      <c r="F25" s="1"/>
      <c r="G25" s="1"/>
      <c r="H25" s="1"/>
      <c r="I25" s="1"/>
      <c r="J25" s="1"/>
      <c r="K25" s="11"/>
      <c r="L25" s="11"/>
      <c r="M25" s="51">
        <f>SUM(M22:M24)</f>
        <v>379</v>
      </c>
      <c r="N25" s="51">
        <f>SUM(N22:N24)</f>
        <v>381</v>
      </c>
      <c r="O25" s="51">
        <f>SUM(O22:O24)</f>
        <v>382</v>
      </c>
      <c r="P25" s="51">
        <f>SUM(P22:P24)</f>
        <v>380</v>
      </c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1"/>
      <c r="L26" s="1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6" t="s">
        <v>1418</v>
      </c>
      <c r="B27" s="1"/>
      <c r="C27" s="1"/>
      <c r="D27" s="1"/>
      <c r="E27" s="1"/>
      <c r="F27" s="1"/>
      <c r="G27" s="1"/>
      <c r="H27" s="1"/>
      <c r="I27" s="1"/>
      <c r="J27" s="1"/>
      <c r="K27" s="11"/>
      <c r="L27" s="1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 t="s">
        <v>830</v>
      </c>
      <c r="B28" s="1"/>
      <c r="C28" s="6" t="s">
        <v>2164</v>
      </c>
      <c r="D28" s="6" t="s">
        <v>2165</v>
      </c>
      <c r="E28" s="1"/>
      <c r="F28" s="1"/>
      <c r="G28" s="1"/>
      <c r="H28" s="1"/>
      <c r="I28" s="1"/>
      <c r="J28" s="1"/>
      <c r="K28" s="11"/>
      <c r="L28" s="11"/>
      <c r="M28" s="1"/>
      <c r="N28" s="1">
        <v>1081</v>
      </c>
      <c r="O28" s="1">
        <v>1081</v>
      </c>
      <c r="P28" s="1">
        <v>1081</v>
      </c>
      <c r="Q28" s="1"/>
      <c r="R28" s="1"/>
      <c r="S28" s="1"/>
      <c r="T28" s="1"/>
      <c r="U28" s="1"/>
    </row>
    <row r="29" spans="1:21" ht="12.75">
      <c r="A29" s="1"/>
      <c r="B29" s="1"/>
      <c r="C29" s="6" t="s">
        <v>1513</v>
      </c>
      <c r="D29" s="6" t="s">
        <v>2166</v>
      </c>
      <c r="E29" s="1"/>
      <c r="F29" s="1"/>
      <c r="G29" s="1"/>
      <c r="H29" s="1"/>
      <c r="I29" s="1"/>
      <c r="J29" s="1"/>
      <c r="K29" s="11"/>
      <c r="L29" s="11"/>
      <c r="M29" s="1"/>
      <c r="N29" s="1">
        <v>734</v>
      </c>
      <c r="O29" s="1">
        <v>734</v>
      </c>
      <c r="P29" s="1">
        <v>734</v>
      </c>
      <c r="Q29" s="1"/>
      <c r="R29" s="1"/>
      <c r="S29" s="1"/>
      <c r="T29" s="1"/>
      <c r="U29" s="1"/>
    </row>
    <row r="30" spans="1:21" ht="12.75">
      <c r="A30" s="1"/>
      <c r="B30" s="1"/>
      <c r="C30" s="6" t="s">
        <v>1514</v>
      </c>
      <c r="D30" s="6" t="s">
        <v>2167</v>
      </c>
      <c r="E30" s="1"/>
      <c r="F30" s="1"/>
      <c r="G30" s="1"/>
      <c r="H30" s="1"/>
      <c r="I30" s="1"/>
      <c r="J30" s="1"/>
      <c r="K30" s="11"/>
      <c r="L30" s="11"/>
      <c r="M30" s="1"/>
      <c r="N30" s="1">
        <v>619</v>
      </c>
      <c r="O30" s="1">
        <v>619</v>
      </c>
      <c r="P30" s="1">
        <v>619</v>
      </c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1"/>
      <c r="L31" s="1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6" t="s">
        <v>2169</v>
      </c>
      <c r="B32" s="6"/>
      <c r="C32" s="6" t="s">
        <v>1515</v>
      </c>
      <c r="D32" s="6" t="s">
        <v>0</v>
      </c>
      <c r="E32" s="1"/>
      <c r="F32" s="1"/>
      <c r="G32" s="1"/>
      <c r="H32" s="1"/>
      <c r="I32" s="1"/>
      <c r="J32" s="1"/>
      <c r="K32" s="11"/>
      <c r="L32" s="11"/>
      <c r="M32" s="1"/>
      <c r="N32" s="1">
        <v>653</v>
      </c>
      <c r="O32" s="1">
        <v>653</v>
      </c>
      <c r="P32" s="1">
        <v>653</v>
      </c>
      <c r="Q32" s="1"/>
      <c r="R32" s="1"/>
      <c r="S32" s="1"/>
      <c r="T32" s="1"/>
      <c r="U32" s="1"/>
    </row>
    <row r="33" spans="1:21" ht="12.75">
      <c r="A33" s="1"/>
      <c r="B33" s="1"/>
      <c r="C33" s="6" t="s">
        <v>1</v>
      </c>
      <c r="D33" s="6" t="s">
        <v>2</v>
      </c>
      <c r="E33" s="1"/>
      <c r="F33" s="1"/>
      <c r="G33" s="1"/>
      <c r="H33" s="1"/>
      <c r="I33" s="1"/>
      <c r="J33" s="1"/>
      <c r="K33" s="11"/>
      <c r="L33" s="11"/>
      <c r="M33" s="1"/>
      <c r="N33" s="1">
        <v>42</v>
      </c>
      <c r="O33" s="1">
        <v>42</v>
      </c>
      <c r="P33" s="1">
        <v>42</v>
      </c>
      <c r="Q33" s="1"/>
      <c r="R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1"/>
      <c r="L34" s="11"/>
      <c r="M34" s="1"/>
      <c r="N34" s="1">
        <f>SUM(N28:N33)</f>
        <v>3129</v>
      </c>
      <c r="O34" s="1">
        <f>SUM(O28:O33)</f>
        <v>3129</v>
      </c>
      <c r="P34" s="1">
        <f>SUM(P28:P33)</f>
        <v>3129</v>
      </c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1"/>
      <c r="L35" s="1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1"/>
      <c r="L36" s="1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1"/>
      <c r="L37" s="1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1"/>
      <c r="L38" s="1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1"/>
      <c r="L39" s="1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1"/>
      <c r="L40" s="1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1"/>
      <c r="L41" s="1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1"/>
      <c r="L42" s="1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1"/>
      <c r="L43" s="1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1"/>
      <c r="L44" s="1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1"/>
      <c r="L45" s="1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1"/>
      <c r="L46" s="1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1"/>
      <c r="L47" s="1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1"/>
      <c r="L48" s="1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1"/>
      <c r="L49" s="1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1"/>
      <c r="L50" s="1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1"/>
      <c r="L51" s="1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1"/>
      <c r="L52" s="1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1"/>
      <c r="L53" s="1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1"/>
      <c r="L54" s="1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1"/>
      <c r="L55" s="1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1"/>
      <c r="L56" s="1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1"/>
      <c r="L57" s="1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1"/>
      <c r="L58" s="1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1"/>
      <c r="L59" s="1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1"/>
      <c r="L60" s="1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1"/>
      <c r="L61" s="1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1"/>
      <c r="L62" s="1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1"/>
      <c r="L63" s="1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1"/>
      <c r="L64" s="1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1"/>
      <c r="L65" s="1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1"/>
      <c r="L66" s="1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1"/>
      <c r="L67" s="1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03"/>
      <c r="C68" s="1"/>
      <c r="D68" s="1"/>
      <c r="E68" s="1"/>
      <c r="F68" s="1"/>
      <c r="G68" s="1"/>
      <c r="H68" s="1"/>
      <c r="I68" s="1"/>
      <c r="J68" s="1"/>
      <c r="K68" s="11"/>
      <c r="L68" s="1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05"/>
      <c r="G69" s="1"/>
      <c r="H69" s="1"/>
      <c r="I69" s="1"/>
      <c r="J69" s="1"/>
      <c r="K69" s="11"/>
      <c r="L69" s="1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05"/>
      <c r="G70" s="1"/>
      <c r="H70" s="1"/>
      <c r="I70" s="1"/>
      <c r="J70" s="1"/>
      <c r="K70" s="11"/>
      <c r="L70" s="1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1"/>
      <c r="L71" s="1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1"/>
      <c r="L72" s="1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6"/>
      <c r="C73" s="1"/>
      <c r="D73" s="1"/>
      <c r="E73" s="1"/>
      <c r="F73" s="1"/>
      <c r="G73" s="1"/>
      <c r="H73" s="1"/>
      <c r="I73" s="1"/>
      <c r="J73" s="1"/>
      <c r="K73" s="11"/>
      <c r="L73" s="1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1"/>
      <c r="L74" s="1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1"/>
      <c r="L75" s="1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1"/>
      <c r="L76" s="1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1"/>
      <c r="L77" s="1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1"/>
      <c r="L78" s="1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1"/>
      <c r="L79" s="1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1"/>
      <c r="L80" s="1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1"/>
      <c r="L81" s="1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1"/>
      <c r="L82" s="1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1"/>
      <c r="L83" s="1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1"/>
      <c r="L84" s="1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1"/>
      <c r="L85" s="1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1"/>
      <c r="L86" s="1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1"/>
      <c r="L87" s="1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1"/>
      <c r="L88" s="1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1"/>
      <c r="L89" s="1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1"/>
      <c r="L90" s="1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1"/>
      <c r="L91" s="1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1"/>
      <c r="L92" s="1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1"/>
      <c r="L93" s="1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1"/>
      <c r="L94" s="1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1"/>
      <c r="L95" s="1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1"/>
      <c r="L96" s="1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1"/>
      <c r="L97" s="1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1"/>
      <c r="L98" s="1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1"/>
      <c r="L99" s="1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1"/>
      <c r="L100" s="1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1"/>
      <c r="L101" s="1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1"/>
      <c r="L102" s="1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1"/>
      <c r="L103" s="1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1"/>
      <c r="L104" s="1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1"/>
      <c r="L105" s="1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1"/>
      <c r="L106" s="1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1"/>
      <c r="L107" s="1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1"/>
      <c r="L108" s="1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1"/>
      <c r="L109" s="1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1"/>
      <c r="L110" s="1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1"/>
      <c r="L111" s="1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1"/>
      <c r="L112" s="1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1"/>
      <c r="L113" s="1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1"/>
      <c r="L114" s="1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1"/>
      <c r="L115" s="1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1"/>
      <c r="L116" s="1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1"/>
      <c r="L117" s="1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1"/>
      <c r="L118" s="1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1"/>
      <c r="L119" s="1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1"/>
      <c r="L120" s="1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1"/>
      <c r="L121" s="1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1"/>
      <c r="L122" s="1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1"/>
      <c r="L123" s="1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1"/>
      <c r="L124" s="1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1"/>
      <c r="L125" s="1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1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1"/>
      <c r="L127" s="1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1"/>
      <c r="L128" s="1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1"/>
      <c r="L129" s="1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1"/>
      <c r="L130" s="1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1"/>
      <c r="L131" s="1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1"/>
      <c r="L132" s="1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1"/>
      <c r="L133" s="1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1"/>
      <c r="L134" s="1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1"/>
      <c r="L136" s="1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1"/>
      <c r="L137" s="1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1"/>
      <c r="L138" s="1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1"/>
      <c r="L139" s="1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1"/>
      <c r="L140" s="1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1"/>
      <c r="L141" s="1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1"/>
      <c r="L142" s="1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1"/>
      <c r="L143" s="1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1"/>
      <c r="L144" s="1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1"/>
      <c r="L145" s="1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1"/>
      <c r="L146" s="1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1"/>
      <c r="L147" s="1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1"/>
      <c r="L148" s="1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1"/>
      <c r="L149" s="1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1"/>
      <c r="L150" s="1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1"/>
      <c r="L151" s="1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1"/>
      <c r="L152" s="1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1"/>
      <c r="L153" s="1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1"/>
      <c r="L154" s="1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1"/>
      <c r="L155" s="1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1"/>
      <c r="L156" s="1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1"/>
      <c r="L157" s="1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1"/>
      <c r="L158" s="1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1"/>
      <c r="L159" s="1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1"/>
      <c r="L160" s="1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1"/>
      <c r="L161" s="1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1"/>
      <c r="L162" s="1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1"/>
      <c r="L163" s="1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1"/>
      <c r="L164" s="1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1"/>
      <c r="L165" s="1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1"/>
      <c r="L166" s="1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1"/>
      <c r="L167" s="1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1"/>
      <c r="L168" s="1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1"/>
      <c r="L169" s="1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1"/>
      <c r="L170" s="1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1"/>
      <c r="L171" s="1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1"/>
      <c r="L172" s="1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1"/>
      <c r="L173" s="1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1"/>
      <c r="L174" s="1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1"/>
      <c r="L175" s="1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1"/>
      <c r="L176" s="1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1"/>
      <c r="L177" s="1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1"/>
      <c r="L178" s="1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1"/>
      <c r="L179" s="1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1"/>
      <c r="L180" s="1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1"/>
      <c r="L181" s="1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1"/>
      <c r="L182" s="1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1"/>
      <c r="L183" s="1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1"/>
      <c r="L184" s="1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1"/>
      <c r="L185" s="1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1"/>
      <c r="L186" s="1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1"/>
      <c r="L187" s="1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1"/>
      <c r="L188" s="1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1"/>
      <c r="L189" s="1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1"/>
      <c r="L190" s="1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1"/>
      <c r="L191" s="1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1"/>
      <c r="L192" s="1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1"/>
      <c r="L193" s="1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1"/>
      <c r="L194" s="1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1"/>
      <c r="L195" s="1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1"/>
      <c r="L196" s="1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1"/>
      <c r="L197" s="1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1"/>
      <c r="L198" s="1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1"/>
      <c r="L199" s="1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1"/>
      <c r="L200" s="1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1"/>
      <c r="L201" s="1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1"/>
      <c r="L202" s="1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1"/>
      <c r="L203" s="1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1"/>
      <c r="L204" s="1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1"/>
      <c r="L205" s="1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1"/>
      <c r="L206" s="1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1"/>
      <c r="L207" s="1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1"/>
      <c r="L208" s="1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1"/>
      <c r="L209" s="1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1"/>
      <c r="L210" s="1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1"/>
      <c r="L211" s="1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1"/>
      <c r="L212" s="1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1"/>
      <c r="L213" s="1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1"/>
      <c r="L214" s="1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1"/>
      <c r="L215" s="1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1"/>
      <c r="L216" s="1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1"/>
      <c r="L217" s="1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1"/>
      <c r="L218" s="1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1"/>
      <c r="L219" s="1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1"/>
      <c r="L220" s="1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1"/>
      <c r="L221" s="1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1"/>
      <c r="L222" s="1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1"/>
      <c r="L223" s="1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1"/>
      <c r="L224" s="1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1"/>
      <c r="L225" s="1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1"/>
      <c r="L226" s="1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1"/>
      <c r="L227" s="1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1"/>
      <c r="L228" s="1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1"/>
      <c r="L229" s="1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1"/>
      <c r="L230" s="1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1"/>
      <c r="L231" s="1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1"/>
      <c r="L232" s="1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1"/>
      <c r="L233" s="1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1"/>
      <c r="L234" s="1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1"/>
      <c r="L235" s="1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1"/>
      <c r="L236" s="1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1"/>
      <c r="L237" s="1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1"/>
      <c r="L238" s="1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1"/>
      <c r="L239" s="1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1"/>
      <c r="L240" s="1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1"/>
      <c r="L241" s="1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1"/>
      <c r="L242" s="1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1"/>
      <c r="L243" s="1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1"/>
      <c r="L244" s="1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1"/>
      <c r="L245" s="1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1"/>
      <c r="L246" s="1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1"/>
      <c r="L247" s="1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1"/>
      <c r="L248" s="1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1"/>
      <c r="L249" s="1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1"/>
      <c r="L250" s="1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1"/>
      <c r="L251" s="1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1"/>
      <c r="L252" s="1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1"/>
      <c r="L253" s="1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1"/>
      <c r="L254" s="1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1"/>
      <c r="L255" s="1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1"/>
      <c r="L256" s="1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1"/>
      <c r="L257" s="1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1"/>
      <c r="L258" s="1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1"/>
      <c r="L259" s="1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1"/>
      <c r="L260" s="1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1"/>
      <c r="L261" s="1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1"/>
      <c r="L262" s="1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1"/>
      <c r="L263" s="1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1"/>
      <c r="L264" s="1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1"/>
      <c r="L265" s="1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1"/>
      <c r="L266" s="1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1"/>
      <c r="L267" s="1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1"/>
      <c r="L268" s="1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1"/>
      <c r="L269" s="1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1"/>
      <c r="L270" s="1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1"/>
      <c r="L271" s="1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1"/>
      <c r="L272" s="1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1"/>
      <c r="L273" s="1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1"/>
      <c r="L274" s="1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1"/>
      <c r="L275" s="1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1"/>
      <c r="L276" s="1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1"/>
      <c r="L277" s="1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1"/>
      <c r="L278" s="1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1"/>
      <c r="L279" s="1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1"/>
      <c r="L280" s="1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1"/>
      <c r="L281" s="1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1"/>
      <c r="L282" s="1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1"/>
      <c r="L283" s="1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1"/>
      <c r="L284" s="1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1"/>
      <c r="L285" s="1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1"/>
      <c r="L286" s="1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1"/>
      <c r="L287" s="1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1"/>
      <c r="L288" s="1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1"/>
      <c r="L289" s="1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1"/>
      <c r="L290" s="1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1"/>
      <c r="L291" s="1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1"/>
      <c r="L292" s="1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1"/>
      <c r="L293" s="1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1"/>
      <c r="L294" s="1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1"/>
      <c r="L295" s="1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1"/>
      <c r="L296" s="1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1"/>
      <c r="L297" s="1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1"/>
      <c r="L298" s="1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1"/>
      <c r="L299" s="1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1"/>
      <c r="L300" s="1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1"/>
      <c r="L301" s="1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1"/>
      <c r="L302" s="1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1"/>
      <c r="L303" s="1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1"/>
      <c r="L304" s="1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1"/>
      <c r="L305" s="1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1"/>
      <c r="L306" s="1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1"/>
      <c r="L307" s="1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1"/>
      <c r="L308" s="1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1"/>
      <c r="L309" s="1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1"/>
      <c r="L310" s="1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1"/>
      <c r="L311" s="1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1"/>
      <c r="L312" s="1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1"/>
      <c r="L313" s="1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1"/>
      <c r="L314" s="1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1"/>
      <c r="L315" s="1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1"/>
      <c r="L316" s="1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1"/>
      <c r="L317" s="1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1"/>
      <c r="L318" s="1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1"/>
      <c r="L319" s="1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1"/>
      <c r="L320" s="1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1"/>
      <c r="L321" s="1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1"/>
      <c r="L322" s="1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1"/>
      <c r="L323" s="1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1"/>
      <c r="L324" s="1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1"/>
      <c r="L325" s="1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1"/>
      <c r="L326" s="1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1"/>
      <c r="L327" s="1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1"/>
      <c r="L328" s="1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1"/>
      <c r="L329" s="1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1"/>
      <c r="L330" s="1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1"/>
      <c r="L331" s="1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1"/>
      <c r="L332" s="1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1"/>
      <c r="L333" s="1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1"/>
      <c r="L334" s="1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1"/>
      <c r="L335" s="1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1"/>
      <c r="L336" s="1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1"/>
      <c r="L337" s="1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1"/>
      <c r="L338" s="1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1"/>
      <c r="L339" s="1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1"/>
      <c r="L340" s="1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1"/>
      <c r="L341" s="1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1"/>
      <c r="L342" s="1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1"/>
      <c r="L343" s="1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1"/>
      <c r="L344" s="1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1"/>
      <c r="L345" s="1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1"/>
      <c r="L346" s="1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1"/>
      <c r="L347" s="1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1"/>
      <c r="L348" s="1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1"/>
      <c r="L349" s="1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1"/>
      <c r="L350" s="1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1"/>
      <c r="L351" s="1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1"/>
      <c r="L352" s="1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1"/>
      <c r="L353" s="1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1"/>
      <c r="L354" s="1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1"/>
      <c r="L355" s="1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1"/>
      <c r="L356" s="1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1"/>
      <c r="L357" s="1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1"/>
      <c r="L358" s="1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1"/>
      <c r="L359" s="1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1"/>
      <c r="L360" s="1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1"/>
      <c r="L361" s="1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1"/>
      <c r="L362" s="1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1"/>
      <c r="L363" s="1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1"/>
      <c r="L364" s="1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1"/>
      <c r="L365" s="1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1"/>
      <c r="L366" s="1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1"/>
      <c r="L367" s="1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1"/>
      <c r="L368" s="1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1"/>
      <c r="L369" s="1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1"/>
      <c r="L370" s="1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1"/>
      <c r="L371" s="1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1"/>
      <c r="L372" s="1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1"/>
      <c r="L373" s="1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1"/>
      <c r="L374" s="1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1"/>
      <c r="L375" s="1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1"/>
      <c r="L376" s="1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1"/>
      <c r="L377" s="1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1"/>
      <c r="L378" s="1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1"/>
      <c r="L379" s="1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1"/>
      <c r="L380" s="1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1"/>
      <c r="L381" s="1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1"/>
      <c r="L382" s="1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1"/>
      <c r="L383" s="1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1"/>
      <c r="L384" s="1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1"/>
      <c r="L385" s="1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1"/>
      <c r="L386" s="1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1"/>
      <c r="L387" s="1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1"/>
      <c r="L388" s="1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1"/>
      <c r="L389" s="1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1"/>
      <c r="L390" s="1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1"/>
      <c r="L391" s="1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1"/>
      <c r="L392" s="1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1"/>
      <c r="L393" s="1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1"/>
      <c r="L394" s="1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1"/>
      <c r="L395" s="1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1"/>
      <c r="L396" s="1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1"/>
      <c r="L397" s="1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1"/>
      <c r="L398" s="1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1"/>
      <c r="L399" s="1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1"/>
      <c r="L400" s="1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1"/>
      <c r="L401" s="1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1"/>
      <c r="L402" s="1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1"/>
      <c r="L403" s="1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1"/>
      <c r="L404" s="1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1"/>
      <c r="L405" s="1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1"/>
      <c r="L406" s="1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1"/>
      <c r="L407" s="1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1"/>
      <c r="L408" s="1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1"/>
      <c r="L409" s="1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1"/>
      <c r="L410" s="1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1"/>
      <c r="L411" s="1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1"/>
      <c r="L412" s="1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1"/>
      <c r="L413" s="1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1"/>
      <c r="L414" s="1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1"/>
      <c r="L415" s="1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1"/>
      <c r="L416" s="1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1"/>
      <c r="L417" s="1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1"/>
      <c r="L418" s="1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1"/>
      <c r="L419" s="1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1"/>
      <c r="L420" s="1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1"/>
      <c r="L421" s="1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1"/>
      <c r="L422" s="1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1"/>
      <c r="L423" s="1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1"/>
      <c r="L424" s="1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1"/>
      <c r="L425" s="1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1"/>
      <c r="L426" s="1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1"/>
      <c r="L427" s="1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1"/>
      <c r="L428" s="1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1"/>
      <c r="L429" s="1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1"/>
      <c r="L430" s="1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1"/>
      <c r="L431" s="1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1"/>
      <c r="L432" s="1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1"/>
      <c r="L433" s="1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1"/>
      <c r="L434" s="1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1"/>
      <c r="L435" s="1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1"/>
      <c r="L436" s="1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1"/>
      <c r="L437" s="1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1"/>
      <c r="L438" s="1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1"/>
      <c r="L439" s="1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1"/>
      <c r="L440" s="1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1"/>
      <c r="L441" s="1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1"/>
      <c r="L442" s="1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1"/>
      <c r="L443" s="1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1"/>
      <c r="L444" s="1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1"/>
      <c r="L445" s="1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1"/>
      <c r="L446" s="1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1"/>
      <c r="L447" s="1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1"/>
      <c r="L448" s="1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1"/>
      <c r="L449" s="1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1"/>
      <c r="L450" s="1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1"/>
      <c r="L451" s="1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1"/>
      <c r="L452" s="1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1"/>
      <c r="L453" s="1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1"/>
      <c r="L454" s="1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1"/>
      <c r="L455" s="1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1"/>
      <c r="L456" s="1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1"/>
      <c r="L457" s="1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1"/>
      <c r="L458" s="1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1"/>
      <c r="L459" s="1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1"/>
      <c r="L460" s="1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1"/>
      <c r="L461" s="1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1"/>
      <c r="L462" s="1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1"/>
      <c r="L463" s="1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1"/>
      <c r="L464" s="1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1"/>
      <c r="L465" s="1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1"/>
      <c r="L466" s="1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1"/>
      <c r="L467" s="1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1"/>
      <c r="L468" s="1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1"/>
      <c r="L469" s="1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1"/>
      <c r="L470" s="1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1"/>
      <c r="L471" s="1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1"/>
      <c r="L472" s="1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1"/>
      <c r="L473" s="1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1"/>
      <c r="L474" s="1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1"/>
      <c r="L475" s="1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1"/>
      <c r="L476" s="1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1"/>
      <c r="L477" s="1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1"/>
      <c r="L478" s="1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1"/>
      <c r="L479" s="1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1"/>
      <c r="L480" s="1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1"/>
      <c r="L481" s="1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1"/>
      <c r="L482" s="1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1"/>
      <c r="L483" s="1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1"/>
      <c r="L484" s="1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1"/>
      <c r="L485" s="1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1"/>
      <c r="L486" s="1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1"/>
      <c r="L487" s="1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1"/>
      <c r="L488" s="1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1"/>
      <c r="L489" s="1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1"/>
      <c r="L490" s="1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1"/>
      <c r="L491" s="1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1"/>
      <c r="L492" s="1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1"/>
      <c r="L493" s="1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1"/>
      <c r="L494" s="1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1"/>
      <c r="L495" s="1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1"/>
      <c r="L496" s="1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1"/>
      <c r="L497" s="1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1"/>
      <c r="L498" s="1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1"/>
      <c r="L499" s="1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1"/>
      <c r="L500" s="1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1"/>
      <c r="L501" s="1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1"/>
      <c r="L502" s="1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1"/>
      <c r="L503" s="1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1"/>
      <c r="L504" s="1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1"/>
      <c r="L505" s="1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1"/>
      <c r="L506" s="1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1"/>
      <c r="L507" s="1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1"/>
      <c r="L508" s="1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1"/>
      <c r="L509" s="1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1"/>
      <c r="L510" s="1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1"/>
      <c r="L511" s="1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1"/>
      <c r="L512" s="1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1"/>
      <c r="L513" s="1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1"/>
      <c r="L514" s="1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1"/>
      <c r="L515" s="1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1"/>
      <c r="L516" s="1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1"/>
      <c r="L517" s="1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1"/>
      <c r="L518" s="1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1"/>
      <c r="L519" s="1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1"/>
      <c r="L520" s="1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1"/>
      <c r="L521" s="1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1"/>
      <c r="L522" s="1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1"/>
      <c r="L523" s="1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1"/>
      <c r="L524" s="1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1"/>
      <c r="L525" s="1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1"/>
      <c r="L526" s="1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1"/>
      <c r="L527" s="1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1"/>
      <c r="L528" s="1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1"/>
      <c r="L529" s="1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1"/>
      <c r="L530" s="1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1"/>
      <c r="L531" s="1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1"/>
      <c r="L532" s="1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1"/>
      <c r="L533" s="1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1"/>
      <c r="L534" s="1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1"/>
      <c r="L535" s="1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1"/>
      <c r="L536" s="1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1"/>
      <c r="L537" s="1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1"/>
      <c r="L538" s="1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1"/>
      <c r="L539" s="1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1"/>
      <c r="L540" s="1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1"/>
      <c r="L541" s="1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1"/>
      <c r="L542" s="1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1"/>
      <c r="L543" s="1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1"/>
      <c r="L544" s="1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1"/>
      <c r="L545" s="1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1"/>
      <c r="L546" s="1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1"/>
      <c r="L547" s="1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1"/>
      <c r="L548" s="1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1"/>
      <c r="L549" s="1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1"/>
      <c r="L550" s="1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1"/>
      <c r="L551" s="1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1"/>
      <c r="L552" s="1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1"/>
      <c r="L553" s="1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1"/>
      <c r="L554" s="1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1"/>
      <c r="L555" s="11"/>
      <c r="M555" s="1"/>
      <c r="N555" s="1"/>
      <c r="O555" s="1"/>
      <c r="P555" s="1"/>
      <c r="Q555" s="1"/>
      <c r="R555" s="1"/>
      <c r="S555" s="1"/>
      <c r="T555" s="1"/>
      <c r="U555" s="1"/>
    </row>
  </sheetData>
  <sheetProtection/>
  <mergeCells count="6">
    <mergeCell ref="I6:J6"/>
    <mergeCell ref="A5:M5"/>
    <mergeCell ref="A1:N1"/>
    <mergeCell ref="A2:N2"/>
    <mergeCell ref="A3:N3"/>
    <mergeCell ref="A4:N4"/>
  </mergeCells>
  <printOptions gridLines="1" horizontalCentered="1"/>
  <pageMargins left="0.51" right="0.3937007874015748" top="0.984251968503937" bottom="0.984251968503937" header="0.5118110236220472" footer="0.7086614173228347"/>
  <pageSetup horizontalDpi="300" verticalDpi="300" orientation="landscape" scale="80" r:id="rId1"/>
  <headerFooter alignWithMargins="0">
    <oddFooter>&amp;C&amp;"Arial,Negrita" ANEXO 2: RESGUARDOS CONSTITUIDOS POR EL INCORA&amp;R&amp;"Times New Roman,Normal"&amp;8&amp;F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INCORA</dc:creator>
  <cp:keywords/>
  <dc:description/>
  <cp:lastModifiedBy>rmalaver</cp:lastModifiedBy>
  <cp:lastPrinted>2008-04-02T21:51:38Z</cp:lastPrinted>
  <dcterms:created xsi:type="dcterms:W3CDTF">2000-08-14T17:19:46Z</dcterms:created>
  <dcterms:modified xsi:type="dcterms:W3CDTF">2008-06-27T22:46:18Z</dcterms:modified>
  <cp:category/>
  <cp:version/>
  <cp:contentType/>
  <cp:contentStatus/>
</cp:coreProperties>
</file>